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P-CO\KECKSENG\Financial Results\2013\Q3\"/>
    </mc:Choice>
  </mc:AlternateContent>
  <bookViews>
    <workbookView xWindow="0" yWindow="0" windowWidth="15360" windowHeight="8736" activeTab="3"/>
  </bookViews>
  <sheets>
    <sheet name="ConsolBalanceSheet" sheetId="5" r:id="rId1"/>
    <sheet name="ConsolIncStatement" sheetId="2" r:id="rId2"/>
    <sheet name="ConsolEquity" sheetId="4" r:id="rId3"/>
    <sheet name="ConsolCashFlow" sheetId="6" r:id="rId4"/>
  </sheets>
  <definedNames>
    <definedName name="EPS">ConsolIncStatement!$H$46</definedName>
    <definedName name="NACY">ConsolBalanceSheet!#REF!</definedName>
    <definedName name="NAPY">ConsolBalanceSheet!#REF!</definedName>
    <definedName name="_xlnm.Print_Area" localSheetId="0">ConsolBalanceSheet!$A$1:$H$61</definedName>
    <definedName name="_xlnm.Print_Area" localSheetId="3">ConsolCashFlow!$A$1:$I$61</definedName>
    <definedName name="_xlnm.Print_Area" localSheetId="2">ConsolEquity!$A$1:$N$88</definedName>
    <definedName name="_xlnm.Print_Area" localSheetId="1">ConsolIncStatement!$A$1:$I$63</definedName>
  </definedNames>
  <calcPr calcId="152511"/>
</workbook>
</file>

<file path=xl/calcChain.xml><?xml version="1.0" encoding="utf-8"?>
<calcChain xmlns="http://schemas.openxmlformats.org/spreadsheetml/2006/main">
  <c r="E56" i="2" l="1"/>
  <c r="L12" i="4" l="1"/>
  <c r="N12" i="4" s="1"/>
  <c r="H48" i="6"/>
  <c r="H25" i="6"/>
  <c r="H19" i="6"/>
  <c r="H18" i="6"/>
  <c r="H14" i="6"/>
  <c r="H13" i="6"/>
  <c r="L23" i="4"/>
  <c r="N23" i="4" s="1"/>
  <c r="F50" i="5"/>
  <c r="F55" i="5" s="1"/>
  <c r="F37" i="5"/>
  <c r="F39" i="5" s="1"/>
  <c r="F41" i="5" s="1"/>
  <c r="F30" i="5"/>
  <c r="F26" i="5"/>
  <c r="F31" i="5" s="1"/>
  <c r="I56" i="2"/>
  <c r="I57" i="2" s="1"/>
  <c r="H39" i="6"/>
  <c r="H41" i="2"/>
  <c r="H18" i="2"/>
  <c r="H26" i="2" s="1"/>
  <c r="L68" i="4"/>
  <c r="N68" i="4" s="1"/>
  <c r="L66" i="4"/>
  <c r="N66" i="4" s="1"/>
  <c r="H50" i="5"/>
  <c r="H52" i="5"/>
  <c r="H46" i="5"/>
  <c r="H47" i="5" s="1"/>
  <c r="H38" i="5"/>
  <c r="H39" i="5" s="1"/>
  <c r="H40" i="5"/>
  <c r="H26" i="5"/>
  <c r="H31" i="5" s="1"/>
  <c r="H32" i="5" s="1"/>
  <c r="H28" i="5"/>
  <c r="H21" i="5"/>
  <c r="F47" i="5"/>
  <c r="F21" i="5"/>
  <c r="M10" i="4"/>
  <c r="M27" i="4" s="1"/>
  <c r="L10" i="4"/>
  <c r="I41" i="2"/>
  <c r="I18" i="2"/>
  <c r="I26" i="2" s="1"/>
  <c r="M70" i="4"/>
  <c r="F56" i="2"/>
  <c r="F57" i="2" s="1"/>
  <c r="E39" i="2"/>
  <c r="H45" i="6"/>
  <c r="I45" i="6"/>
  <c r="I39" i="6"/>
  <c r="I12" i="2"/>
  <c r="H12" i="2"/>
  <c r="I57" i="6"/>
  <c r="H57" i="6"/>
  <c r="I53" i="2"/>
  <c r="A52" i="2"/>
  <c r="L19" i="4"/>
  <c r="N19" i="4"/>
  <c r="L17" i="4"/>
  <c r="N17" i="4" s="1"/>
  <c r="G27" i="4"/>
  <c r="L21" i="4"/>
  <c r="N21" i="4" s="1"/>
  <c r="L25" i="4"/>
  <c r="N25" i="4" s="1"/>
  <c r="L62" i="4"/>
  <c r="N62" i="4" s="1"/>
  <c r="L64" i="4"/>
  <c r="N64" i="4" s="1"/>
  <c r="K70" i="4"/>
  <c r="E70" i="4"/>
  <c r="F70" i="4"/>
  <c r="G70" i="4"/>
  <c r="H70" i="4"/>
  <c r="I70" i="4"/>
  <c r="J70" i="4"/>
  <c r="D70" i="4"/>
  <c r="F39" i="2"/>
  <c r="N15" i="4"/>
  <c r="I27" i="4"/>
  <c r="K27" i="4"/>
  <c r="H27" i="4"/>
  <c r="D27" i="4"/>
  <c r="E27" i="4"/>
  <c r="F27" i="4"/>
  <c r="I48" i="2"/>
  <c r="A52" i="4"/>
  <c r="A2" i="2"/>
  <c r="A2" i="4" s="1"/>
  <c r="A51" i="4" s="1"/>
  <c r="F53" i="2"/>
  <c r="F41" i="2"/>
  <c r="F18" i="2"/>
  <c r="F26" i="2" s="1"/>
  <c r="F30" i="2" s="1"/>
  <c r="I39" i="2"/>
  <c r="H39" i="2"/>
  <c r="A4" i="2"/>
  <c r="A4" i="4" s="1"/>
  <c r="A5" i="6" s="1"/>
  <c r="E18" i="2"/>
  <c r="E26" i="2" s="1"/>
  <c r="E30" i="2" s="1"/>
  <c r="E41" i="2"/>
  <c r="J27" i="4"/>
  <c r="F32" i="5" l="1"/>
  <c r="L70" i="4"/>
  <c r="L27" i="4"/>
  <c r="E43" i="2"/>
  <c r="F43" i="2"/>
  <c r="H55" i="5"/>
  <c r="H56" i="5" s="1"/>
  <c r="F56" i="5"/>
  <c r="F57" i="5" s="1"/>
  <c r="A3" i="6"/>
  <c r="N70" i="4"/>
  <c r="N10" i="4"/>
  <c r="N27" i="4" s="1"/>
  <c r="H11" i="6"/>
  <c r="H30" i="2"/>
  <c r="H41" i="5"/>
  <c r="F48" i="2"/>
  <c r="I30" i="2"/>
  <c r="I43" i="2" s="1"/>
  <c r="I11" i="6"/>
  <c r="H46" i="2" l="1"/>
  <c r="H56" i="2" s="1"/>
  <c r="H43" i="2"/>
  <c r="I16" i="6"/>
  <c r="I23" i="6" s="1"/>
  <c r="I28" i="6" s="1"/>
  <c r="I47" i="6" s="1"/>
  <c r="I51" i="6" s="1"/>
  <c r="H16" i="6"/>
  <c r="H23" i="6" s="1"/>
  <c r="H28" i="6" s="1"/>
  <c r="H47" i="6" s="1"/>
  <c r="H51" i="6" s="1"/>
  <c r="H57" i="5"/>
  <c r="H51" i="2" l="1"/>
  <c r="H48" i="2"/>
  <c r="H57" i="2"/>
  <c r="E48" i="2" l="1"/>
  <c r="E57" i="2"/>
  <c r="E53" i="2"/>
  <c r="H53" i="2"/>
</calcChain>
</file>

<file path=xl/sharedStrings.xml><?xml version="1.0" encoding="utf-8"?>
<sst xmlns="http://schemas.openxmlformats.org/spreadsheetml/2006/main" count="259" uniqueCount="175">
  <si>
    <t>RM'000</t>
  </si>
  <si>
    <t>Property, plant and equipment</t>
  </si>
  <si>
    <t>Inventories</t>
  </si>
  <si>
    <t>Cash and short term investments</t>
  </si>
  <si>
    <t>Short term borrowings</t>
  </si>
  <si>
    <t>Dividend payable</t>
  </si>
  <si>
    <t>Share capital</t>
  </si>
  <si>
    <t>Reserves</t>
  </si>
  <si>
    <t>Deferred taxation</t>
  </si>
  <si>
    <t>Non-current liabilities</t>
  </si>
  <si>
    <t xml:space="preserve"> </t>
  </si>
  <si>
    <t>Revenue</t>
  </si>
  <si>
    <t>Earnings / (Loss) per share (sen)</t>
  </si>
  <si>
    <t>Cost of sales</t>
  </si>
  <si>
    <t>Gross profit</t>
  </si>
  <si>
    <t>Distribution cost</t>
  </si>
  <si>
    <t>Administrative cost</t>
  </si>
  <si>
    <t>Finance cost</t>
  </si>
  <si>
    <t>PRECEDING</t>
  </si>
  <si>
    <t>QUARTER</t>
  </si>
  <si>
    <t>YEAR</t>
  </si>
  <si>
    <t>TO DATE</t>
  </si>
  <si>
    <t>CORRESPONDING</t>
  </si>
  <si>
    <t>PERIOD</t>
  </si>
  <si>
    <t>Share</t>
  </si>
  <si>
    <t>Retained</t>
  </si>
  <si>
    <t>Treasury</t>
  </si>
  <si>
    <t>capital</t>
  </si>
  <si>
    <t>premium</t>
  </si>
  <si>
    <t>reserve</t>
  </si>
  <si>
    <t>profits</t>
  </si>
  <si>
    <t>shares</t>
  </si>
  <si>
    <t>Total</t>
  </si>
  <si>
    <t>CASH FLOWS FROM OPERATING ACTIVITIES</t>
  </si>
  <si>
    <t xml:space="preserve">Profit before taxation </t>
  </si>
  <si>
    <t>Adjustment for :</t>
  </si>
  <si>
    <t>Operating profit before working capital changes</t>
  </si>
  <si>
    <t>Cash generated from operations</t>
  </si>
  <si>
    <t xml:space="preserve">  Interest paid</t>
  </si>
  <si>
    <t xml:space="preserve">  Income tax paid</t>
  </si>
  <si>
    <t>Net cash from operating activities</t>
  </si>
  <si>
    <t>CASH FLOWS FROM INVESTING ACTIVITIES</t>
  </si>
  <si>
    <t>Net cash from/(used in) investing activities</t>
  </si>
  <si>
    <t>CASH FLOWS FROM FINANCING ACTIVITIES</t>
  </si>
  <si>
    <t>Net cash (used in)/from financing activities</t>
  </si>
  <si>
    <t>NET INCREASE IN CASH AND CASH EQUIVALENTS</t>
  </si>
  <si>
    <t>Revaluation</t>
  </si>
  <si>
    <t xml:space="preserve">Translation </t>
  </si>
  <si>
    <t>Capital</t>
  </si>
  <si>
    <t>FINANCIAL</t>
  </si>
  <si>
    <t>YEAR END</t>
  </si>
  <si>
    <t>(UNAUDITED)</t>
  </si>
  <si>
    <t>OF CURRENT</t>
  </si>
  <si>
    <t xml:space="preserve">AS AT </t>
  </si>
  <si>
    <t>END</t>
  </si>
  <si>
    <t>Condensed Consolidated Statement of Changes in Equity</t>
  </si>
  <si>
    <t>EFFECTS OF EXCHANGE RATE CHANGES ON CASH &amp; CASH EQUIVALENTS</t>
  </si>
  <si>
    <t xml:space="preserve">CASH AND CASH EQUIVALENTS AT 1 JANUARY </t>
  </si>
  <si>
    <t xml:space="preserve">CURRENT </t>
  </si>
  <si>
    <t xml:space="preserve">The Condensed Consolidated Statement Of Changes In Equity should be read in conjunction </t>
  </si>
  <si>
    <t>Note A:</t>
  </si>
  <si>
    <t>Keck Seng (Malaysia) Berhad (8157-D)</t>
  </si>
  <si>
    <t>INDIVIDUAL QUARTER</t>
  </si>
  <si>
    <t>CUMULATIVE QUARTER</t>
  </si>
  <si>
    <t xml:space="preserve">  Non-cash items</t>
  </si>
  <si>
    <t xml:space="preserve">  Non-operating items</t>
  </si>
  <si>
    <t>Changes in working capital</t>
  </si>
  <si>
    <t xml:space="preserve">  Other investments</t>
  </si>
  <si>
    <t>As At</t>
  </si>
  <si>
    <t>Property development costs</t>
  </si>
  <si>
    <t>Total equity</t>
  </si>
  <si>
    <t>Other income</t>
  </si>
  <si>
    <t>Other expenses</t>
  </si>
  <si>
    <t>Profit before tax</t>
  </si>
  <si>
    <t>Investment Properties</t>
  </si>
  <si>
    <t>Income tax expense</t>
  </si>
  <si>
    <t xml:space="preserve"> attributable to equity holders of the parent:</t>
  </si>
  <si>
    <t>ASSETS</t>
  </si>
  <si>
    <t>TOTAL ASSETS</t>
  </si>
  <si>
    <t>EQUITY  AND LIABILITIES</t>
  </si>
  <si>
    <t>Current assets</t>
  </si>
  <si>
    <t>Non-current assets</t>
  </si>
  <si>
    <t>Current liabilities</t>
  </si>
  <si>
    <t>Total liabilities</t>
  </si>
  <si>
    <t>TOTAL EQUITY AND LIABILITIES</t>
  </si>
  <si>
    <t>Share of profits/(loss) of associates</t>
  </si>
  <si>
    <t>Land held for property development</t>
  </si>
  <si>
    <t>&lt; ----Distributable------ &gt;</t>
  </si>
  <si>
    <t>(AUDITED)</t>
  </si>
  <si>
    <t xml:space="preserve"> &lt; --------------------- Non-Distributable -------------------------- &gt;</t>
  </si>
  <si>
    <t>Fair Value</t>
  </si>
  <si>
    <t>Reserve</t>
  </si>
  <si>
    <t>Total comprehensive income for the period</t>
  </si>
  <si>
    <t>Condensed Consolidated Statement of Financial Position</t>
  </si>
  <si>
    <t>The Condensed Consolidated Statement of Financial Position should be read in conjunction</t>
  </si>
  <si>
    <t>Other Comprehensive Income:</t>
  </si>
  <si>
    <t>Other Comprehensive Income for the period</t>
  </si>
  <si>
    <t>Total Comprehensive Income for the period</t>
  </si>
  <si>
    <t>Profit attributable to:</t>
  </si>
  <si>
    <t>Total Comprehensive Income attributable to:</t>
  </si>
  <si>
    <t xml:space="preserve">The Condensed Consolidated Statement of Comprehensive Income should be read in conjunction with the </t>
  </si>
  <si>
    <t xml:space="preserve">Condensed Consolidated Statement of Cash Flows </t>
  </si>
  <si>
    <t xml:space="preserve">  Owners of the parent</t>
  </si>
  <si>
    <t xml:space="preserve">  Basic</t>
  </si>
  <si>
    <t xml:space="preserve">  Fully diluted</t>
  </si>
  <si>
    <t>Derivative financial assets</t>
  </si>
  <si>
    <t xml:space="preserve">The Condensed Consolidated Statement of Cash Flows should be read in conjunction </t>
  </si>
  <si>
    <t xml:space="preserve"> &lt; -------------- Non-Distributable -------------------- &gt;</t>
  </si>
  <si>
    <t>Conversion of golf membership to shares</t>
  </si>
  <si>
    <t xml:space="preserve"> in subsidiary</t>
  </si>
  <si>
    <t>&lt; ------------------------------------  Attributable to owners of the parent ------------------------------------- &gt;</t>
  </si>
  <si>
    <t>Profit net of tax</t>
  </si>
  <si>
    <t>Equity attributable to owners of the parent</t>
  </si>
  <si>
    <t>&lt; ---------------------------  Attributable to Owners of the parent ----------------------------- &gt;</t>
  </si>
  <si>
    <t>Land use rights</t>
  </si>
  <si>
    <t>Intangible assets</t>
  </si>
  <si>
    <t>Income tax refundable</t>
  </si>
  <si>
    <t>Other current liabilities</t>
  </si>
  <si>
    <t>Income tax payable</t>
  </si>
  <si>
    <t>Trade and other payables</t>
  </si>
  <si>
    <t>Non-refundable deposits</t>
  </si>
  <si>
    <t>Other current assets</t>
  </si>
  <si>
    <t>Investment securities</t>
  </si>
  <si>
    <t>Trade and other receivables</t>
  </si>
  <si>
    <t>Retained earnings</t>
  </si>
  <si>
    <t>interests</t>
  </si>
  <si>
    <t>-</t>
  </si>
  <si>
    <t>Bonus issue</t>
  </si>
  <si>
    <t>Share issuance expense</t>
  </si>
  <si>
    <t>Surplus on disposal of treasury shares</t>
  </si>
  <si>
    <t xml:space="preserve"> Net gain/(loss) on available-for-sale financial assets</t>
  </si>
  <si>
    <t>Condensed Consolidated Statement of Comprehensive Income</t>
  </si>
  <si>
    <t xml:space="preserve"> Foreign currency translation</t>
  </si>
  <si>
    <t xml:space="preserve">  Receivables</t>
  </si>
  <si>
    <t xml:space="preserve">  Payables</t>
  </si>
  <si>
    <t xml:space="preserve">  Inventories</t>
  </si>
  <si>
    <t xml:space="preserve">  Development Expenditure</t>
  </si>
  <si>
    <t xml:space="preserve">  Purchase of property, plant &amp; equipment</t>
  </si>
  <si>
    <t xml:space="preserve">  Purchase of investment properties</t>
  </si>
  <si>
    <t xml:space="preserve">  Purchase of investment securities</t>
  </si>
  <si>
    <t xml:space="preserve">  Dividend received</t>
  </si>
  <si>
    <t xml:space="preserve">  Interest received</t>
  </si>
  <si>
    <t xml:space="preserve">CASH AND CASH EQUIVALENTS   (Note A) </t>
  </si>
  <si>
    <t>Cash &amp; cash equivalents comprise of:</t>
  </si>
  <si>
    <t>Cash &amp; short term investments</t>
  </si>
  <si>
    <t>Bank overdrafts</t>
  </si>
  <si>
    <t>Investment in associates</t>
  </si>
  <si>
    <t>At 01/01/2012</t>
  </si>
  <si>
    <t xml:space="preserve">  - Fair value changes</t>
  </si>
  <si>
    <t>Non-controlling interests</t>
  </si>
  <si>
    <t xml:space="preserve">  Non-controlling interests</t>
  </si>
  <si>
    <t>Non-</t>
  </si>
  <si>
    <t>controlling</t>
  </si>
  <si>
    <t>Derivative financial liabilities</t>
  </si>
  <si>
    <t xml:space="preserve">  Purchase of own shares</t>
  </si>
  <si>
    <t xml:space="preserve">  Dividends paid</t>
  </si>
  <si>
    <t>31/12/12</t>
  </si>
  <si>
    <t>At 01/01/2013</t>
  </si>
  <si>
    <t xml:space="preserve"> with the Audited Financial Statements for the year ended 31 December 2012 </t>
  </si>
  <si>
    <t>with the Audited Financial Statements for the year ended 31 December 2012</t>
  </si>
  <si>
    <t>with the Audited Financial Statements for the year ended 31 December 2011</t>
  </si>
  <si>
    <t>Audited Financial Statements for the year ended 31 December 2012</t>
  </si>
  <si>
    <t>Shares buyback</t>
  </si>
  <si>
    <t>Dividends</t>
  </si>
  <si>
    <t xml:space="preserve">  Proceeds from disposal of investment securities</t>
  </si>
  <si>
    <t xml:space="preserve"> - Transfer to profit &amp; loss upon disposal</t>
  </si>
  <si>
    <t>Interim Financial Report For The Third Quarter</t>
  </si>
  <si>
    <t>As at 30 September 2013</t>
  </si>
  <si>
    <t>30/09/13</t>
  </si>
  <si>
    <t>30/09/12</t>
  </si>
  <si>
    <t>Balance at 30/09/2013</t>
  </si>
  <si>
    <t>As at 30 September 2012</t>
  </si>
  <si>
    <t xml:space="preserve">Balance at 30/09/2012 </t>
  </si>
  <si>
    <t>30/09/2012</t>
  </si>
  <si>
    <t>30/09/2013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</si>
</sst>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0_);\(0\)"/>
    <numFmt numFmtId="165" formatCode="_(* #,##0_);_(* \(#,##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Tms Rmn"/>
    </font>
    <font>
      <b/>
      <u/>
      <sz val="11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b/>
      <sz val="11"/>
      <color indexed="12"/>
      <name val="Arial"/>
      <family val="2"/>
    </font>
    <font>
      <b/>
      <sz val="9"/>
      <color indexed="12"/>
      <name val="Arial"/>
      <family val="2"/>
    </font>
    <font>
      <b/>
      <u/>
      <sz val="10"/>
      <name val="Arial"/>
      <family val="2"/>
    </font>
    <font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11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37" fontId="8" fillId="0" borderId="0"/>
  </cellStyleXfs>
  <cellXfs count="193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Fill="1" applyAlignme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2" fillId="2" borderId="0" xfId="0" applyFont="1" applyFill="1"/>
    <xf numFmtId="0" fontId="4" fillId="2" borderId="0" xfId="0" applyFont="1" applyFill="1"/>
    <xf numFmtId="0" fontId="6" fillId="0" borderId="0" xfId="0" applyFont="1"/>
    <xf numFmtId="0" fontId="5" fillId="0" borderId="0" xfId="0" applyFont="1" applyFill="1" applyBorder="1" applyAlignment="1"/>
    <xf numFmtId="39" fontId="5" fillId="0" borderId="0" xfId="0" applyNumberFormat="1" applyFont="1" applyFill="1" applyBorder="1" applyAlignment="1"/>
    <xf numFmtId="0" fontId="7" fillId="0" borderId="0" xfId="0" applyFont="1" applyAlignment="1">
      <alignment horizontal="centerContinuous"/>
    </xf>
    <xf numFmtId="0" fontId="7" fillId="3" borderId="0" xfId="0" applyFont="1" applyFill="1" applyAlignment="1">
      <alignment horizontal="center"/>
    </xf>
    <xf numFmtId="0" fontId="7" fillId="0" borderId="0" xfId="0" applyFont="1"/>
    <xf numFmtId="0" fontId="7" fillId="3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3" fillId="0" borderId="0" xfId="0" applyFont="1" applyFill="1" applyAlignment="1"/>
    <xf numFmtId="37" fontId="3" fillId="0" borderId="0" xfId="2" applyFont="1" applyFill="1" applyAlignment="1">
      <alignment horizontal="centerContinuous"/>
    </xf>
    <xf numFmtId="37" fontId="2" fillId="0" borderId="0" xfId="2" applyFont="1" applyFill="1" applyAlignment="1"/>
    <xf numFmtId="37" fontId="2" fillId="0" borderId="0" xfId="2" applyFont="1" applyFill="1" applyAlignment="1">
      <alignment horizontal="center"/>
    </xf>
    <xf numFmtId="164" fontId="2" fillId="0" borderId="0" xfId="2" applyNumberFormat="1" applyFont="1" applyFill="1" applyAlignment="1">
      <alignment horizontal="center"/>
    </xf>
    <xf numFmtId="37" fontId="9" fillId="0" borderId="0" xfId="2" applyFont="1" applyFill="1" applyAlignment="1"/>
    <xf numFmtId="37" fontId="2" fillId="0" borderId="1" xfId="2" applyFont="1" applyFill="1" applyBorder="1" applyAlignment="1">
      <alignment horizontal="center"/>
    </xf>
    <xf numFmtId="37" fontId="9" fillId="0" borderId="0" xfId="2" quotePrefix="1" applyFont="1" applyFill="1" applyAlignment="1"/>
    <xf numFmtId="37" fontId="2" fillId="0" borderId="0" xfId="2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/>
    <xf numFmtId="0" fontId="2" fillId="0" borderId="0" xfId="0" applyFont="1" applyFill="1" applyAlignment="1">
      <alignment horizontal="center"/>
    </xf>
    <xf numFmtId="37" fontId="2" fillId="0" borderId="0" xfId="0" applyNumberFormat="1" applyFont="1" applyFill="1" applyAlignment="1"/>
    <xf numFmtId="2" fontId="2" fillId="0" borderId="0" xfId="0" applyNumberFormat="1" applyFont="1"/>
    <xf numFmtId="2" fontId="3" fillId="0" borderId="0" xfId="0" applyNumberFormat="1" applyFont="1"/>
    <xf numFmtId="2" fontId="2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9" fontId="2" fillId="0" borderId="0" xfId="0" applyNumberFormat="1" applyFont="1" applyFill="1" applyBorder="1" applyAlignment="1">
      <alignment horizontal="right"/>
    </xf>
    <xf numFmtId="2" fontId="6" fillId="0" borderId="0" xfId="0" applyNumberFormat="1" applyFont="1"/>
    <xf numFmtId="37" fontId="2" fillId="0" borderId="0" xfId="2" applyFont="1" applyFill="1" applyBorder="1" applyAlignment="1"/>
    <xf numFmtId="41" fontId="2" fillId="0" borderId="0" xfId="1" applyNumberFormat="1" applyFont="1" applyFill="1" applyBorder="1" applyAlignment="1"/>
    <xf numFmtId="0" fontId="3" fillId="0" borderId="0" xfId="0" applyFont="1" applyAlignment="1">
      <alignment horizontal="right"/>
    </xf>
    <xf numFmtId="37" fontId="2" fillId="0" borderId="0" xfId="0" applyNumberFormat="1" applyFont="1"/>
    <xf numFmtId="0" fontId="2" fillId="4" borderId="0" xfId="0" applyFont="1" applyFill="1"/>
    <xf numFmtId="37" fontId="2" fillId="0" borderId="0" xfId="0" applyNumberFormat="1" applyFont="1" applyAlignment="1"/>
    <xf numFmtId="37" fontId="11" fillId="0" borderId="0" xfId="2" applyFont="1" applyFill="1" applyAlignment="1"/>
    <xf numFmtId="37" fontId="11" fillId="5" borderId="0" xfId="2" applyFont="1" applyFill="1" applyAlignment="1"/>
    <xf numFmtId="0" fontId="6" fillId="4" borderId="0" xfId="0" applyFont="1" applyFill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4" fillId="0" borderId="0" xfId="0" applyFont="1"/>
    <xf numFmtId="0" fontId="3" fillId="0" borderId="0" xfId="0" applyFont="1" applyFill="1"/>
    <xf numFmtId="0" fontId="12" fillId="0" borderId="0" xfId="0" applyFont="1" applyFill="1" applyAlignment="1">
      <alignment horizontal="center"/>
    </xf>
    <xf numFmtId="3" fontId="2" fillId="4" borderId="0" xfId="0" applyNumberFormat="1" applyFont="1" applyFill="1"/>
    <xf numFmtId="3" fontId="2" fillId="0" borderId="0" xfId="0" applyNumberFormat="1" applyFont="1" applyFill="1" applyBorder="1"/>
    <xf numFmtId="37" fontId="3" fillId="0" borderId="1" xfId="2" applyFont="1" applyFill="1" applyBorder="1" applyAlignment="1">
      <alignment horizontal="center"/>
    </xf>
    <xf numFmtId="0" fontId="7" fillId="4" borderId="0" xfId="0" applyFont="1" applyFill="1"/>
    <xf numFmtId="1" fontId="3" fillId="3" borderId="0" xfId="0" quotePrefix="1" applyNumberFormat="1" applyFont="1" applyFill="1" applyAlignment="1">
      <alignment horizontal="center"/>
    </xf>
    <xf numFmtId="43" fontId="2" fillId="0" borderId="0" xfId="1" applyFont="1" applyFill="1" applyBorder="1" applyAlignment="1">
      <alignment horizontal="center"/>
    </xf>
    <xf numFmtId="43" fontId="2" fillId="0" borderId="0" xfId="1" applyFont="1" applyFill="1" applyBorder="1" applyAlignment="1"/>
    <xf numFmtId="2" fontId="15" fillId="0" borderId="0" xfId="0" applyNumberFormat="1" applyFont="1"/>
    <xf numFmtId="0" fontId="7" fillId="0" borderId="0" xfId="0" applyFont="1" applyAlignment="1">
      <alignment horizontal="right"/>
    </xf>
    <xf numFmtId="14" fontId="13" fillId="0" borderId="0" xfId="0" applyNumberFormat="1" applyFont="1" applyAlignment="1">
      <alignment horizontal="center"/>
    </xf>
    <xf numFmtId="3" fontId="3" fillId="0" borderId="0" xfId="0" applyNumberFormat="1" applyFont="1" applyFill="1" applyAlignment="1">
      <alignment horizontal="center"/>
    </xf>
    <xf numFmtId="37" fontId="3" fillId="0" borderId="0" xfId="2" applyFont="1" applyFill="1" applyAlignment="1">
      <alignment horizontal="left"/>
    </xf>
    <xf numFmtId="0" fontId="16" fillId="0" borderId="0" xfId="0" applyFont="1"/>
    <xf numFmtId="3" fontId="2" fillId="0" borderId="7" xfId="0" applyNumberFormat="1" applyFont="1" applyFill="1" applyBorder="1"/>
    <xf numFmtId="3" fontId="2" fillId="0" borderId="8" xfId="0" applyNumberFormat="1" applyFont="1" applyFill="1" applyBorder="1"/>
    <xf numFmtId="0" fontId="7" fillId="0" borderId="0" xfId="0" applyFont="1" applyFill="1" applyAlignment="1">
      <alignment horizontal="center"/>
    </xf>
    <xf numFmtId="0" fontId="2" fillId="0" borderId="0" xfId="0" applyFont="1" applyBorder="1"/>
    <xf numFmtId="0" fontId="7" fillId="0" borderId="0" xfId="0" applyFont="1" applyFill="1" applyBorder="1" applyAlignment="1">
      <alignment horizontal="center"/>
    </xf>
    <xf numFmtId="0" fontId="17" fillId="4" borderId="0" xfId="0" applyFont="1" applyFill="1"/>
    <xf numFmtId="0" fontId="7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37" fontId="5" fillId="0" borderId="0" xfId="0" applyNumberFormat="1" applyFont="1" applyFill="1" applyBorder="1" applyAlignment="1">
      <alignment horizontal="right"/>
    </xf>
    <xf numFmtId="37" fontId="5" fillId="0" borderId="0" xfId="0" applyNumberFormat="1" applyFont="1" applyFill="1" applyBorder="1" applyAlignment="1"/>
    <xf numFmtId="37" fontId="2" fillId="0" borderId="0" xfId="0" applyNumberFormat="1" applyFont="1" applyFill="1"/>
    <xf numFmtId="37" fontId="2" fillId="0" borderId="0" xfId="0" applyNumberFormat="1" applyFont="1" applyBorder="1"/>
    <xf numFmtId="37" fontId="2" fillId="0" borderId="2" xfId="0" applyNumberFormat="1" applyFont="1" applyBorder="1"/>
    <xf numFmtId="3" fontId="2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0" xfId="0" quotePrefix="1" applyNumberFormat="1" applyFont="1" applyFill="1" applyAlignment="1">
      <alignment horizontal="right"/>
    </xf>
    <xf numFmtId="0" fontId="18" fillId="0" borderId="0" xfId="0" applyFont="1" applyFill="1" applyAlignment="1">
      <alignment horizontal="center"/>
    </xf>
    <xf numFmtId="14" fontId="16" fillId="0" borderId="0" xfId="0" applyNumberFormat="1" applyFont="1" applyAlignment="1">
      <alignment horizontal="left"/>
    </xf>
    <xf numFmtId="37" fontId="3" fillId="0" borderId="0" xfId="2" applyFont="1" applyFill="1" applyAlignment="1"/>
    <xf numFmtId="165" fontId="0" fillId="0" borderId="0" xfId="1" applyNumberFormat="1" applyFont="1" applyProtection="1">
      <protection locked="0"/>
    </xf>
    <xf numFmtId="0" fontId="19" fillId="0" borderId="0" xfId="0" applyFont="1"/>
    <xf numFmtId="0" fontId="0" fillId="0" borderId="0" xfId="1" applyNumberFormat="1" applyFont="1" applyProtection="1">
      <protection locked="0"/>
    </xf>
    <xf numFmtId="41" fontId="2" fillId="0" borderId="0" xfId="2" applyNumberFormat="1" applyFont="1" applyFill="1" applyBorder="1" applyAlignment="1">
      <alignment horizontal="center"/>
    </xf>
    <xf numFmtId="37" fontId="2" fillId="0" borderId="0" xfId="2" applyFont="1" applyFill="1" applyBorder="1" applyAlignment="1">
      <alignment horizontal="right"/>
    </xf>
    <xf numFmtId="41" fontId="2" fillId="0" borderId="0" xfId="1" applyNumberFormat="1" applyFont="1" applyFill="1" applyBorder="1" applyAlignment="1">
      <alignment horizontal="center"/>
    </xf>
    <xf numFmtId="3" fontId="2" fillId="0" borderId="0" xfId="0" applyNumberFormat="1" applyFont="1" applyBorder="1"/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37" fontId="1" fillId="0" borderId="0" xfId="0" applyNumberFormat="1" applyFont="1" applyFill="1" applyBorder="1" applyAlignment="1">
      <alignment horizontal="right"/>
    </xf>
    <xf numFmtId="37" fontId="1" fillId="0" borderId="0" xfId="0" applyNumberFormat="1" applyFont="1"/>
    <xf numFmtId="37" fontId="1" fillId="0" borderId="0" xfId="0" applyNumberFormat="1" applyFont="1" applyFill="1"/>
    <xf numFmtId="37" fontId="1" fillId="0" borderId="0" xfId="0" applyNumberFormat="1" applyFont="1" applyFill="1" applyBorder="1"/>
    <xf numFmtId="37" fontId="1" fillId="0" borderId="1" xfId="0" applyNumberFormat="1" applyFont="1" applyFill="1" applyBorder="1"/>
    <xf numFmtId="37" fontId="1" fillId="0" borderId="1" xfId="0" applyNumberFormat="1" applyFont="1" applyFill="1" applyBorder="1" applyAlignment="1">
      <alignment horizontal="right"/>
    </xf>
    <xf numFmtId="37" fontId="1" fillId="0" borderId="0" xfId="0" applyNumberFormat="1" applyFont="1" applyBorder="1"/>
    <xf numFmtId="0" fontId="1" fillId="0" borderId="0" xfId="0" applyFont="1" applyFill="1"/>
    <xf numFmtId="4" fontId="1" fillId="0" borderId="0" xfId="0" applyNumberFormat="1" applyFont="1" applyFill="1"/>
    <xf numFmtId="0" fontId="1" fillId="0" borderId="0" xfId="0" applyFont="1" applyFill="1" applyAlignment="1">
      <alignment horizontal="right"/>
    </xf>
    <xf numFmtId="3" fontId="17" fillId="4" borderId="0" xfId="0" applyNumberFormat="1" applyFont="1" applyFill="1" applyBorder="1"/>
    <xf numFmtId="0" fontId="3" fillId="0" borderId="0" xfId="0" applyFont="1" applyAlignment="1">
      <alignment horizontal="center"/>
    </xf>
    <xf numFmtId="14" fontId="2" fillId="0" borderId="0" xfId="0" applyNumberFormat="1" applyFont="1" applyFill="1"/>
    <xf numFmtId="3" fontId="2" fillId="0" borderId="7" xfId="0" applyNumberFormat="1" applyFont="1" applyFill="1" applyBorder="1" applyAlignment="1">
      <alignment horizontal="right"/>
    </xf>
    <xf numFmtId="3" fontId="2" fillId="0" borderId="8" xfId="0" applyNumberFormat="1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1" fillId="0" borderId="0" xfId="0" applyFont="1"/>
    <xf numFmtId="14" fontId="17" fillId="0" borderId="0" xfId="0" applyNumberFormat="1" applyFont="1" applyAlignment="1">
      <alignment horizontal="center"/>
    </xf>
    <xf numFmtId="14" fontId="7" fillId="0" borderId="0" xfId="0" quotePrefix="1" applyNumberFormat="1" applyFont="1" applyAlignment="1">
      <alignment horizontal="center"/>
    </xf>
    <xf numFmtId="14" fontId="7" fillId="0" borderId="0" xfId="0" quotePrefix="1" applyNumberFormat="1" applyFont="1" applyFill="1" applyAlignment="1">
      <alignment horizontal="center"/>
    </xf>
    <xf numFmtId="14" fontId="7" fillId="0" borderId="0" xfId="0" applyNumberFormat="1" applyFont="1" applyAlignment="1">
      <alignment horizontal="center"/>
    </xf>
    <xf numFmtId="14" fontId="7" fillId="0" borderId="0" xfId="0" applyNumberFormat="1" applyFont="1" applyFill="1" applyAlignment="1">
      <alignment horizontal="center"/>
    </xf>
    <xf numFmtId="37" fontId="1" fillId="0" borderId="8" xfId="0" applyNumberFormat="1" applyFont="1" applyFill="1" applyBorder="1" applyAlignment="1">
      <alignment horizontal="right"/>
    </xf>
    <xf numFmtId="37" fontId="1" fillId="0" borderId="8" xfId="0" applyNumberFormat="1" applyFont="1" applyFill="1" applyBorder="1"/>
    <xf numFmtId="37" fontId="1" fillId="0" borderId="8" xfId="0" applyNumberFormat="1" applyFont="1" applyFill="1" applyBorder="1" applyAlignment="1"/>
    <xf numFmtId="37" fontId="1" fillId="0" borderId="8" xfId="0" applyNumberFormat="1" applyFont="1" applyBorder="1"/>
    <xf numFmtId="37" fontId="1" fillId="0" borderId="7" xfId="0" applyNumberFormat="1" applyFont="1" applyFill="1" applyBorder="1"/>
    <xf numFmtId="37" fontId="1" fillId="0" borderId="9" xfId="0" applyNumberFormat="1" applyFont="1" applyFill="1" applyBorder="1"/>
    <xf numFmtId="37" fontId="1" fillId="0" borderId="2" xfId="0" applyNumberFormat="1" applyFont="1" applyFill="1" applyBorder="1"/>
    <xf numFmtId="3" fontId="1" fillId="0" borderId="0" xfId="0" applyNumberFormat="1" applyFont="1" applyFill="1"/>
    <xf numFmtId="39" fontId="1" fillId="0" borderId="0" xfId="0" applyNumberFormat="1" applyFont="1" applyFill="1" applyAlignment="1"/>
    <xf numFmtId="39" fontId="1" fillId="0" borderId="9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5" borderId="0" xfId="0" applyFont="1" applyFill="1"/>
    <xf numFmtId="41" fontId="2" fillId="0" borderId="0" xfId="1" applyNumberFormat="1" applyFont="1" applyFill="1" applyAlignment="1">
      <alignment horizontal="right"/>
    </xf>
    <xf numFmtId="41" fontId="1" fillId="0" borderId="0" xfId="0" applyNumberFormat="1" applyFont="1"/>
    <xf numFmtId="37" fontId="1" fillId="0" borderId="0" xfId="2" applyFont="1" applyFill="1" applyAlignment="1"/>
    <xf numFmtId="3" fontId="1" fillId="0" borderId="0" xfId="0" applyNumberFormat="1" applyFont="1"/>
    <xf numFmtId="43" fontId="2" fillId="0" borderId="0" xfId="1" applyFont="1" applyFill="1" applyAlignment="1"/>
    <xf numFmtId="41" fontId="2" fillId="0" borderId="0" xfId="2" applyNumberFormat="1" applyFont="1" applyFill="1" applyAlignment="1">
      <alignment horizontal="center"/>
    </xf>
    <xf numFmtId="41" fontId="2" fillId="0" borderId="0" xfId="1" applyNumberFormat="1" applyFont="1" applyFill="1" applyAlignment="1"/>
    <xf numFmtId="43" fontId="2" fillId="4" borderId="0" xfId="1" applyFont="1" applyFill="1" applyAlignment="1"/>
    <xf numFmtId="37" fontId="2" fillId="4" borderId="0" xfId="2" applyFont="1" applyFill="1" applyAlignment="1"/>
    <xf numFmtId="41" fontId="2" fillId="4" borderId="0" xfId="2" applyNumberFormat="1" applyFont="1" applyFill="1" applyAlignment="1">
      <alignment horizontal="center"/>
    </xf>
    <xf numFmtId="41" fontId="2" fillId="4" borderId="0" xfId="1" applyNumberFormat="1" applyFont="1" applyFill="1" applyAlignment="1"/>
    <xf numFmtId="37" fontId="2" fillId="0" borderId="0" xfId="2" applyFont="1" applyFill="1" applyAlignment="1">
      <alignment horizontal="right"/>
    </xf>
    <xf numFmtId="37" fontId="2" fillId="0" borderId="11" xfId="2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applyFont="1" applyBorder="1"/>
    <xf numFmtId="0" fontId="18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43" fontId="2" fillId="0" borderId="0" xfId="1" applyNumberFormat="1" applyFont="1" applyFill="1" applyBorder="1" applyAlignment="1"/>
    <xf numFmtId="0" fontId="1" fillId="4" borderId="0" xfId="0" applyFont="1" applyFill="1"/>
    <xf numFmtId="3" fontId="1" fillId="4" borderId="0" xfId="0" applyNumberFormat="1" applyFont="1" applyFill="1"/>
    <xf numFmtId="37" fontId="1" fillId="4" borderId="0" xfId="0" applyNumberFormat="1" applyFont="1" applyFill="1"/>
    <xf numFmtId="37" fontId="1" fillId="4" borderId="0" xfId="0" applyNumberFormat="1" applyFont="1" applyFill="1" applyAlignment="1"/>
    <xf numFmtId="37" fontId="1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left"/>
    </xf>
    <xf numFmtId="37" fontId="2" fillId="0" borderId="0" xfId="0" applyNumberFormat="1" applyFont="1" applyFill="1" applyBorder="1"/>
    <xf numFmtId="37" fontId="2" fillId="0" borderId="8" xfId="0" applyNumberFormat="1" applyFont="1" applyBorder="1"/>
    <xf numFmtId="37" fontId="2" fillId="0" borderId="8" xfId="0" applyNumberFormat="1" applyFont="1" applyFill="1" applyBorder="1"/>
    <xf numFmtId="37" fontId="2" fillId="0" borderId="0" xfId="0" applyNumberFormat="1" applyFont="1" applyAlignment="1">
      <alignment horizontal="right"/>
    </xf>
    <xf numFmtId="41" fontId="2" fillId="0" borderId="0" xfId="0" applyNumberFormat="1" applyFont="1" applyAlignment="1">
      <alignment horizontal="right"/>
    </xf>
    <xf numFmtId="41" fontId="2" fillId="0" borderId="2" xfId="0" applyNumberFormat="1" applyFont="1" applyBorder="1" applyAlignment="1">
      <alignment horizontal="right"/>
    </xf>
    <xf numFmtId="37" fontId="1" fillId="0" borderId="0" xfId="1" applyNumberFormat="1" applyFont="1" applyProtection="1">
      <protection locked="0"/>
    </xf>
    <xf numFmtId="37" fontId="2" fillId="0" borderId="0" xfId="1" applyNumberFormat="1" applyFont="1" applyProtection="1">
      <protection locked="0"/>
    </xf>
    <xf numFmtId="37" fontId="2" fillId="0" borderId="2" xfId="1" applyNumberFormat="1" applyFont="1" applyBorder="1" applyProtection="1">
      <protection locked="0"/>
    </xf>
    <xf numFmtId="2" fontId="1" fillId="0" borderId="0" xfId="1" applyNumberFormat="1" applyFont="1" applyProtection="1">
      <protection locked="0"/>
    </xf>
    <xf numFmtId="0" fontId="20" fillId="4" borderId="0" xfId="0" applyFont="1" applyFill="1" applyAlignment="1">
      <alignment horizontal="center"/>
    </xf>
    <xf numFmtId="3" fontId="1" fillId="4" borderId="0" xfId="0" applyNumberFormat="1" applyFont="1" applyFill="1" applyAlignment="1">
      <alignment horizontal="right"/>
    </xf>
    <xf numFmtId="165" fontId="2" fillId="0" borderId="0" xfId="1" applyNumberFormat="1" applyFont="1"/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_BS, P&amp;L - Dec 99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657225</xdr:colOff>
      <xdr:row>5</xdr:row>
      <xdr:rowOff>85725</xdr:rowOff>
    </xdr:from>
    <xdr:to>
      <xdr:col>6</xdr:col>
      <xdr:colOff>9525</xdr:colOff>
      <xdr:row>5</xdr:row>
      <xdr:rowOff>85725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4305300" y="93345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38100</xdr:colOff>
      <xdr:row>5</xdr:row>
      <xdr:rowOff>85725</xdr:rowOff>
    </xdr:from>
    <xdr:to>
      <xdr:col>4</xdr:col>
      <xdr:colOff>361950</xdr:colOff>
      <xdr:row>5</xdr:row>
      <xdr:rowOff>85725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 flipH="1">
          <a:off x="2724150" y="9334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742950</xdr:colOff>
      <xdr:row>5</xdr:row>
      <xdr:rowOff>76200</xdr:rowOff>
    </xdr:from>
    <xdr:to>
      <xdr:col>9</xdr:col>
      <xdr:colOff>0</xdr:colOff>
      <xdr:row>5</xdr:row>
      <xdr:rowOff>76200</xdr:rowOff>
    </xdr:to>
    <xdr:sp macro="" textlink="">
      <xdr:nvSpPr>
        <xdr:cNvPr id="2051" name="Line 3"/>
        <xdr:cNvSpPr>
          <a:spLocks noChangeShapeType="1"/>
        </xdr:cNvSpPr>
      </xdr:nvSpPr>
      <xdr:spPr bwMode="auto">
        <a:xfrm>
          <a:off x="6772275" y="923925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9525</xdr:colOff>
      <xdr:row>5</xdr:row>
      <xdr:rowOff>85725</xdr:rowOff>
    </xdr:from>
    <xdr:to>
      <xdr:col>7</xdr:col>
      <xdr:colOff>333375</xdr:colOff>
      <xdr:row>5</xdr:row>
      <xdr:rowOff>85725</xdr:rowOff>
    </xdr:to>
    <xdr:sp macro="" textlink="">
      <xdr:nvSpPr>
        <xdr:cNvPr id="2052" name="Line 4"/>
        <xdr:cNvSpPr>
          <a:spLocks noChangeShapeType="1"/>
        </xdr:cNvSpPr>
      </xdr:nvSpPr>
      <xdr:spPr bwMode="auto">
        <a:xfrm flipH="1">
          <a:off x="4991100" y="9334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6</xdr:col>
      <xdr:colOff>0</xdr:colOff>
      <xdr:row>10</xdr:row>
      <xdr:rowOff>171450</xdr:rowOff>
    </xdr:to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2686050" y="1047750"/>
          <a:ext cx="2085975" cy="904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/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0</xdr:colOff>
      <xdr:row>6</xdr:row>
      <xdr:rowOff>0</xdr:rowOff>
    </xdr:from>
    <xdr:to>
      <xdr:col>9</xdr:col>
      <xdr:colOff>0</xdr:colOff>
      <xdr:row>10</xdr:row>
      <xdr:rowOff>171450</xdr:rowOff>
    </xdr:to>
    <xdr:sp macro="" textlink="">
      <xdr:nvSpPr>
        <xdr:cNvPr id="2054" name="Rectangle 6"/>
        <xdr:cNvSpPr>
          <a:spLocks noChangeArrowheads="1"/>
        </xdr:cNvSpPr>
      </xdr:nvSpPr>
      <xdr:spPr bwMode="auto">
        <a:xfrm>
          <a:off x="4981575" y="1047750"/>
          <a:ext cx="2190750" cy="904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/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K66"/>
  <sheetViews>
    <sheetView view="pageBreakPreview" zoomScaleNormal="100" workbookViewId="0">
      <selection activeCell="H78" sqref="H78"/>
    </sheetView>
  </sheetViews>
  <sheetFormatPr defaultColWidth="9.109375" defaultRowHeight="13.8" x14ac:dyDescent="0.25"/>
  <cols>
    <col min="1" max="1" width="10" style="1" customWidth="1"/>
    <col min="2" max="2" width="10.44140625" style="1" customWidth="1"/>
    <col min="3" max="3" width="10.109375" style="5" bestFit="1" customWidth="1"/>
    <col min="4" max="4" width="9.109375" style="1"/>
    <col min="5" max="5" width="8.6640625" style="1" customWidth="1"/>
    <col min="6" max="6" width="14.5546875" style="39" customWidth="1"/>
    <col min="7" max="7" width="10.33203125" style="1" bestFit="1" customWidth="1"/>
    <col min="8" max="8" width="14.5546875" style="1" customWidth="1"/>
    <col min="9" max="9" width="10.6640625" style="1" customWidth="1"/>
    <col min="10" max="16384" width="9.109375" style="1"/>
  </cols>
  <sheetData>
    <row r="1" spans="1:11" x14ac:dyDescent="0.25">
      <c r="A1" s="7" t="s">
        <v>61</v>
      </c>
      <c r="B1" s="7"/>
      <c r="C1" s="8"/>
      <c r="D1" s="9"/>
      <c r="E1" s="9"/>
      <c r="G1" s="67"/>
      <c r="H1" s="4"/>
    </row>
    <row r="2" spans="1:11" x14ac:dyDescent="0.25">
      <c r="A2" s="7" t="s">
        <v>166</v>
      </c>
      <c r="B2" s="7"/>
      <c r="C2" s="8"/>
      <c r="D2" s="9"/>
      <c r="E2" s="9"/>
    </row>
    <row r="3" spans="1:11" s="3" customFormat="1" x14ac:dyDescent="0.25">
      <c r="A3" s="32" t="s">
        <v>93</v>
      </c>
      <c r="B3" s="29"/>
      <c r="C3" s="29"/>
      <c r="F3" s="57"/>
    </row>
    <row r="4" spans="1:11" x14ac:dyDescent="0.25">
      <c r="A4" s="20" t="s">
        <v>167</v>
      </c>
      <c r="B4" s="21"/>
      <c r="C4" s="21"/>
      <c r="D4" s="21"/>
      <c r="E4" s="21"/>
      <c r="F4" s="112"/>
      <c r="H4" s="68"/>
    </row>
    <row r="5" spans="1:11" x14ac:dyDescent="0.25">
      <c r="A5" s="20"/>
      <c r="B5" s="21"/>
      <c r="C5" s="21"/>
      <c r="D5" s="21"/>
      <c r="E5" s="21"/>
      <c r="F5" s="31" t="s">
        <v>53</v>
      </c>
      <c r="G5" s="3"/>
      <c r="H5" s="31" t="s">
        <v>53</v>
      </c>
    </row>
    <row r="6" spans="1:11" x14ac:dyDescent="0.25">
      <c r="A6" s="20"/>
      <c r="B6" s="21"/>
      <c r="C6" s="21"/>
      <c r="D6" s="21"/>
      <c r="E6" s="21"/>
      <c r="F6" s="31" t="s">
        <v>54</v>
      </c>
      <c r="G6" s="3"/>
      <c r="H6" s="31" t="s">
        <v>18</v>
      </c>
    </row>
    <row r="7" spans="1:11" x14ac:dyDescent="0.25">
      <c r="A7" s="20"/>
      <c r="B7" s="21"/>
      <c r="C7" s="21"/>
      <c r="D7" s="21"/>
      <c r="E7" s="21"/>
      <c r="F7" s="31" t="s">
        <v>52</v>
      </c>
      <c r="G7" s="3"/>
      <c r="H7" s="31" t="s">
        <v>49</v>
      </c>
    </row>
    <row r="8" spans="1:11" x14ac:dyDescent="0.25">
      <c r="A8" s="20"/>
      <c r="B8" s="21"/>
      <c r="C8" s="21"/>
      <c r="D8" s="21"/>
      <c r="E8" s="21"/>
      <c r="F8" s="31" t="s">
        <v>19</v>
      </c>
      <c r="G8" s="3"/>
      <c r="H8" s="31" t="s">
        <v>50</v>
      </c>
    </row>
    <row r="9" spans="1:11" x14ac:dyDescent="0.25">
      <c r="A9" s="20"/>
      <c r="B9" s="21"/>
      <c r="C9" s="21"/>
      <c r="D9" s="21"/>
      <c r="E9" s="21"/>
      <c r="F9" s="63" t="s">
        <v>168</v>
      </c>
      <c r="G9" s="3"/>
      <c r="H9" s="63" t="s">
        <v>156</v>
      </c>
    </row>
    <row r="10" spans="1:11" x14ac:dyDescent="0.25">
      <c r="A10" s="18"/>
      <c r="B10" s="29"/>
      <c r="C10" s="29"/>
      <c r="F10" s="31" t="s">
        <v>51</v>
      </c>
      <c r="G10" s="3"/>
      <c r="H10" s="31" t="s">
        <v>88</v>
      </c>
      <c r="I10" s="38"/>
      <c r="J10" s="39"/>
      <c r="K10" s="38"/>
    </row>
    <row r="11" spans="1:11" x14ac:dyDescent="0.25">
      <c r="C11" s="1"/>
      <c r="F11" s="31" t="s">
        <v>0</v>
      </c>
      <c r="G11" s="30"/>
      <c r="H11" s="31" t="s">
        <v>0</v>
      </c>
      <c r="I11" s="38"/>
      <c r="J11" s="39"/>
      <c r="K11" s="38"/>
    </row>
    <row r="12" spans="1:11" ht="15.6" x14ac:dyDescent="0.3">
      <c r="A12" s="56" t="s">
        <v>77</v>
      </c>
      <c r="C12" s="1"/>
      <c r="F12" s="38"/>
      <c r="G12" s="38"/>
      <c r="H12" s="58"/>
      <c r="I12" s="38"/>
      <c r="J12" s="39"/>
      <c r="K12" s="38"/>
    </row>
    <row r="13" spans="1:11" x14ac:dyDescent="0.25">
      <c r="A13" s="3" t="s">
        <v>81</v>
      </c>
      <c r="C13" s="1"/>
      <c r="F13" s="19"/>
      <c r="G13" s="39"/>
      <c r="H13" s="39"/>
      <c r="I13" s="38"/>
      <c r="J13" s="39"/>
      <c r="K13" s="38"/>
    </row>
    <row r="14" spans="1:11" x14ac:dyDescent="0.25">
      <c r="A14" s="1" t="s">
        <v>1</v>
      </c>
      <c r="C14" s="1"/>
      <c r="F14" s="40">
        <v>305955</v>
      </c>
      <c r="G14" s="39"/>
      <c r="H14" s="40">
        <v>307209</v>
      </c>
      <c r="I14" s="38"/>
      <c r="J14" s="39"/>
      <c r="K14" s="38"/>
    </row>
    <row r="15" spans="1:11" x14ac:dyDescent="0.25">
      <c r="A15" s="39" t="s">
        <v>86</v>
      </c>
      <c r="C15" s="1"/>
      <c r="F15" s="40">
        <v>103765</v>
      </c>
      <c r="G15" s="39"/>
      <c r="H15" s="40">
        <v>103964</v>
      </c>
      <c r="I15" s="69"/>
      <c r="J15" s="39"/>
      <c r="K15" s="38"/>
    </row>
    <row r="16" spans="1:11" x14ac:dyDescent="0.25">
      <c r="A16" s="39" t="s">
        <v>74</v>
      </c>
      <c r="C16" s="1"/>
      <c r="F16" s="40">
        <v>128669</v>
      </c>
      <c r="G16" s="39"/>
      <c r="H16" s="40">
        <v>131253</v>
      </c>
      <c r="I16" s="38"/>
      <c r="J16" s="39"/>
      <c r="K16" s="38"/>
    </row>
    <row r="17" spans="1:11" x14ac:dyDescent="0.25">
      <c r="A17" s="39" t="s">
        <v>114</v>
      </c>
      <c r="C17" s="1"/>
      <c r="F17" s="40">
        <v>13445</v>
      </c>
      <c r="G17" s="39"/>
      <c r="H17" s="40">
        <v>13626</v>
      </c>
      <c r="I17" s="38"/>
      <c r="J17" s="39"/>
      <c r="K17" s="38"/>
    </row>
    <row r="18" spans="1:11" x14ac:dyDescent="0.25">
      <c r="A18" s="1" t="s">
        <v>146</v>
      </c>
      <c r="C18" s="1"/>
      <c r="F18" s="40">
        <v>1136</v>
      </c>
      <c r="G18" s="39"/>
      <c r="H18" s="40">
        <v>954</v>
      </c>
      <c r="I18" s="69"/>
      <c r="J18" s="33"/>
      <c r="K18" s="38"/>
    </row>
    <row r="19" spans="1:11" x14ac:dyDescent="0.25">
      <c r="A19" s="1" t="s">
        <v>122</v>
      </c>
      <c r="C19" s="1"/>
      <c r="F19" s="40">
        <v>415016</v>
      </c>
      <c r="G19" s="39"/>
      <c r="H19" s="40">
        <v>489580</v>
      </c>
    </row>
    <row r="20" spans="1:11" x14ac:dyDescent="0.25">
      <c r="A20" s="1" t="s">
        <v>115</v>
      </c>
      <c r="C20" s="1"/>
      <c r="F20" s="40">
        <v>274</v>
      </c>
      <c r="G20" s="39"/>
      <c r="H20" s="40">
        <v>436</v>
      </c>
      <c r="J20" s="2"/>
    </row>
    <row r="21" spans="1:11" x14ac:dyDescent="0.25">
      <c r="C21" s="1"/>
      <c r="F21" s="113">
        <f>SUM(F14:F20)</f>
        <v>968260</v>
      </c>
      <c r="G21" s="39"/>
      <c r="H21" s="72">
        <f>SUM(H14:H20)</f>
        <v>1047022</v>
      </c>
    </row>
    <row r="22" spans="1:11" ht="9" customHeight="1" x14ac:dyDescent="0.25">
      <c r="C22" s="1"/>
      <c r="F22" s="40"/>
      <c r="G22" s="39"/>
      <c r="H22" s="39"/>
    </row>
    <row r="23" spans="1:11" x14ac:dyDescent="0.25">
      <c r="A23" s="3" t="s">
        <v>80</v>
      </c>
      <c r="C23" s="1"/>
      <c r="F23" s="19"/>
      <c r="G23" s="39"/>
      <c r="H23" s="39"/>
    </row>
    <row r="24" spans="1:11" x14ac:dyDescent="0.25">
      <c r="A24" s="1" t="s">
        <v>69</v>
      </c>
      <c r="C24" s="1"/>
      <c r="F24" s="40">
        <v>101177</v>
      </c>
      <c r="G24" s="39"/>
      <c r="H24" s="40">
        <v>95597</v>
      </c>
    </row>
    <row r="25" spans="1:11" x14ac:dyDescent="0.25">
      <c r="A25" s="1" t="s">
        <v>2</v>
      </c>
      <c r="C25" s="1"/>
      <c r="F25" s="40">
        <v>86137</v>
      </c>
      <c r="G25" s="39"/>
      <c r="H25" s="40">
        <v>99496</v>
      </c>
    </row>
    <row r="26" spans="1:11" x14ac:dyDescent="0.25">
      <c r="A26" s="39" t="s">
        <v>123</v>
      </c>
      <c r="B26" s="39"/>
      <c r="C26" s="39"/>
      <c r="F26" s="40">
        <f>49574+7721</f>
        <v>57295</v>
      </c>
      <c r="G26" s="39"/>
      <c r="H26" s="40">
        <f>61378-535</f>
        <v>60843</v>
      </c>
    </row>
    <row r="27" spans="1:11" s="39" customFormat="1" x14ac:dyDescent="0.25">
      <c r="A27" s="39" t="s">
        <v>121</v>
      </c>
      <c r="F27" s="40">
        <v>19147</v>
      </c>
      <c r="H27" s="40">
        <v>22166</v>
      </c>
      <c r="I27" s="42"/>
    </row>
    <row r="28" spans="1:11" x14ac:dyDescent="0.25">
      <c r="A28" s="1" t="s">
        <v>116</v>
      </c>
      <c r="C28" s="1"/>
      <c r="F28" s="40">
        <v>372</v>
      </c>
      <c r="G28" s="39"/>
      <c r="H28" s="40">
        <f>487+17</f>
        <v>504</v>
      </c>
    </row>
    <row r="29" spans="1:11" x14ac:dyDescent="0.25">
      <c r="A29" s="1" t="s">
        <v>105</v>
      </c>
      <c r="C29" s="1"/>
      <c r="F29" s="87" t="s">
        <v>126</v>
      </c>
      <c r="G29" s="39"/>
      <c r="H29" s="40">
        <v>3655</v>
      </c>
    </row>
    <row r="30" spans="1:11" x14ac:dyDescent="0.25">
      <c r="A30" s="1" t="s">
        <v>3</v>
      </c>
      <c r="C30" s="1"/>
      <c r="F30" s="40">
        <f>74511+870479</f>
        <v>944990</v>
      </c>
      <c r="G30" s="39"/>
      <c r="H30" s="40">
        <v>761093</v>
      </c>
    </row>
    <row r="31" spans="1:11" x14ac:dyDescent="0.25">
      <c r="C31" s="1"/>
      <c r="F31" s="113">
        <f>SUM(F24:F30)</f>
        <v>1209118</v>
      </c>
      <c r="G31" s="39"/>
      <c r="H31" s="72">
        <f>SUM(H24:H30)</f>
        <v>1043354</v>
      </c>
      <c r="J31" s="2"/>
    </row>
    <row r="32" spans="1:11" ht="16.2" thickBot="1" x14ac:dyDescent="0.35">
      <c r="A32" s="56" t="s">
        <v>78</v>
      </c>
      <c r="F32" s="41">
        <f>F31+F21</f>
        <v>2177378</v>
      </c>
      <c r="G32" s="39"/>
      <c r="H32" s="41">
        <f>H31+H21</f>
        <v>2090376</v>
      </c>
    </row>
    <row r="33" spans="1:10" ht="8.25" customHeight="1" x14ac:dyDescent="0.25">
      <c r="F33" s="40"/>
      <c r="G33" s="39"/>
      <c r="H33" s="39"/>
    </row>
    <row r="34" spans="1:10" ht="15.6" x14ac:dyDescent="0.3">
      <c r="A34" s="56" t="s">
        <v>79</v>
      </c>
      <c r="C34" s="1"/>
      <c r="F34" s="40"/>
      <c r="G34" s="39"/>
      <c r="H34" s="39"/>
    </row>
    <row r="35" spans="1:10" x14ac:dyDescent="0.25">
      <c r="A35" s="3" t="s">
        <v>112</v>
      </c>
      <c r="C35" s="1"/>
      <c r="F35" s="19"/>
      <c r="G35" s="39"/>
      <c r="H35" s="39"/>
    </row>
    <row r="36" spans="1:10" x14ac:dyDescent="0.25">
      <c r="A36" s="1" t="s">
        <v>6</v>
      </c>
      <c r="C36" s="1"/>
      <c r="F36" s="40">
        <v>361477</v>
      </c>
      <c r="G36" s="39"/>
      <c r="H36" s="40">
        <v>361477</v>
      </c>
    </row>
    <row r="37" spans="1:10" x14ac:dyDescent="0.25">
      <c r="A37" s="1" t="s">
        <v>7</v>
      </c>
      <c r="C37" s="1"/>
      <c r="F37" s="86">
        <f>11599+15207+10528+1538+228723-2494</f>
        <v>265101</v>
      </c>
      <c r="G37" s="39"/>
      <c r="H37" s="86">
        <v>272048</v>
      </c>
      <c r="I37" s="60"/>
    </row>
    <row r="38" spans="1:10" x14ac:dyDescent="0.25">
      <c r="A38" s="1" t="s">
        <v>124</v>
      </c>
      <c r="C38" s="1"/>
      <c r="F38" s="85">
        <v>1288768</v>
      </c>
      <c r="G38" s="39"/>
      <c r="H38" s="85">
        <f>1209149-1776</f>
        <v>1207373</v>
      </c>
      <c r="I38" s="60"/>
    </row>
    <row r="39" spans="1:10" x14ac:dyDescent="0.25">
      <c r="C39" s="1"/>
      <c r="F39" s="42">
        <f>SUM(F36:F38)</f>
        <v>1915346</v>
      </c>
      <c r="G39" s="39"/>
      <c r="H39" s="42">
        <f>SUM(H36:H38)</f>
        <v>1840898</v>
      </c>
    </row>
    <row r="40" spans="1:10" x14ac:dyDescent="0.25">
      <c r="A40" s="57" t="s">
        <v>149</v>
      </c>
      <c r="C40" s="1"/>
      <c r="F40" s="40">
        <v>140257</v>
      </c>
      <c r="G40" s="39"/>
      <c r="H40" s="40">
        <f>140408-1775</f>
        <v>138633</v>
      </c>
    </row>
    <row r="41" spans="1:10" x14ac:dyDescent="0.25">
      <c r="A41" s="57" t="s">
        <v>70</v>
      </c>
      <c r="C41" s="1"/>
      <c r="F41" s="113">
        <f>SUM(F39:F40)</f>
        <v>2055603</v>
      </c>
      <c r="G41" s="39"/>
      <c r="H41" s="72">
        <f>SUM(H39:H40)</f>
        <v>1979531</v>
      </c>
      <c r="J41" s="2"/>
    </row>
    <row r="42" spans="1:10" ht="6" customHeight="1" x14ac:dyDescent="0.25">
      <c r="F42" s="19"/>
      <c r="G42" s="39"/>
      <c r="H42" s="39"/>
    </row>
    <row r="43" spans="1:10" x14ac:dyDescent="0.25">
      <c r="A43" s="3" t="s">
        <v>9</v>
      </c>
      <c r="F43" s="19"/>
      <c r="G43" s="39"/>
      <c r="H43" s="39"/>
    </row>
    <row r="44" spans="1:10" x14ac:dyDescent="0.25">
      <c r="A44" s="39" t="s">
        <v>119</v>
      </c>
      <c r="B44" s="39"/>
      <c r="C44" s="19"/>
      <c r="F44" s="40">
        <v>8794</v>
      </c>
      <c r="G44" s="39"/>
      <c r="H44" s="40">
        <v>7870</v>
      </c>
    </row>
    <row r="45" spans="1:10" x14ac:dyDescent="0.25">
      <c r="A45" s="39" t="s">
        <v>120</v>
      </c>
      <c r="B45" s="39"/>
      <c r="C45" s="19"/>
      <c r="F45" s="40">
        <v>1920</v>
      </c>
      <c r="G45" s="39"/>
      <c r="H45" s="40">
        <v>2033</v>
      </c>
    </row>
    <row r="46" spans="1:10" x14ac:dyDescent="0.25">
      <c r="A46" s="1" t="s">
        <v>8</v>
      </c>
      <c r="C46" s="1"/>
      <c r="F46" s="40">
        <v>10259</v>
      </c>
      <c r="G46" s="39"/>
      <c r="H46" s="40">
        <f>5870-1280</f>
        <v>4590</v>
      </c>
    </row>
    <row r="47" spans="1:10" x14ac:dyDescent="0.25">
      <c r="C47" s="1"/>
      <c r="F47" s="113">
        <f>SUM(F44:F46)</f>
        <v>20973</v>
      </c>
      <c r="G47" s="39"/>
      <c r="H47" s="72">
        <f>SUM(H44:H46)</f>
        <v>14493</v>
      </c>
    </row>
    <row r="48" spans="1:10" x14ac:dyDescent="0.25">
      <c r="A48" s="3" t="s">
        <v>82</v>
      </c>
      <c r="C48" s="1"/>
      <c r="F48" s="40"/>
      <c r="G48" s="39"/>
      <c r="H48" s="39"/>
    </row>
    <row r="49" spans="1:9" x14ac:dyDescent="0.25">
      <c r="A49" s="1" t="s">
        <v>4</v>
      </c>
      <c r="C49" s="1"/>
      <c r="E49" s="2"/>
      <c r="F49" s="40">
        <v>8982</v>
      </c>
      <c r="G49" s="39"/>
      <c r="H49" s="40">
        <v>14183</v>
      </c>
    </row>
    <row r="50" spans="1:9" x14ac:dyDescent="0.25">
      <c r="A50" s="39" t="s">
        <v>119</v>
      </c>
      <c r="B50" s="39"/>
      <c r="C50" s="19"/>
      <c r="F50" s="40">
        <f>36647+31486</f>
        <v>68133</v>
      </c>
      <c r="G50" s="39"/>
      <c r="H50" s="40">
        <f>71969+4831-535</f>
        <v>76265</v>
      </c>
    </row>
    <row r="51" spans="1:9" x14ac:dyDescent="0.25">
      <c r="A51" s="39" t="s">
        <v>117</v>
      </c>
      <c r="B51" s="39"/>
      <c r="C51" s="39"/>
      <c r="F51" s="40">
        <v>559</v>
      </c>
      <c r="G51" s="39"/>
      <c r="H51" s="40">
        <v>2085</v>
      </c>
      <c r="I51" s="2"/>
    </row>
    <row r="52" spans="1:9" x14ac:dyDescent="0.25">
      <c r="A52" s="1" t="s">
        <v>118</v>
      </c>
      <c r="C52" s="1"/>
      <c r="F52" s="40">
        <v>9175</v>
      </c>
      <c r="G52" s="39"/>
      <c r="H52" s="40">
        <f>3802+17</f>
        <v>3819</v>
      </c>
    </row>
    <row r="53" spans="1:9" x14ac:dyDescent="0.25">
      <c r="A53" s="1" t="s">
        <v>5</v>
      </c>
      <c r="C53" s="1"/>
      <c r="F53" s="87">
        <v>13507</v>
      </c>
      <c r="G53" s="33"/>
      <c r="H53" s="87" t="s">
        <v>126</v>
      </c>
    </row>
    <row r="54" spans="1:9" x14ac:dyDescent="0.25">
      <c r="A54" s="1" t="s">
        <v>153</v>
      </c>
      <c r="C54" s="1"/>
      <c r="F54" s="87">
        <v>446</v>
      </c>
      <c r="G54" s="33"/>
      <c r="H54" s="87" t="s">
        <v>126</v>
      </c>
    </row>
    <row r="55" spans="1:9" x14ac:dyDescent="0.25">
      <c r="C55" s="1"/>
      <c r="F55" s="113">
        <f>SUM(F49:F54)</f>
        <v>100802</v>
      </c>
      <c r="G55" s="39"/>
      <c r="H55" s="72">
        <f>SUM(H49:H54)</f>
        <v>96352</v>
      </c>
    </row>
    <row r="56" spans="1:9" ht="14.4" thickBot="1" x14ac:dyDescent="0.3">
      <c r="A56" s="3" t="s">
        <v>83</v>
      </c>
      <c r="C56" s="1"/>
      <c r="F56" s="41">
        <f>F55+F47</f>
        <v>121775</v>
      </c>
      <c r="G56" s="39"/>
      <c r="H56" s="41">
        <f>H55+H47</f>
        <v>110845</v>
      </c>
    </row>
    <row r="57" spans="1:9" ht="16.2" thickBot="1" x14ac:dyDescent="0.35">
      <c r="A57" s="56" t="s">
        <v>84</v>
      </c>
      <c r="C57" s="1"/>
      <c r="F57" s="114">
        <f>F56+F41</f>
        <v>2177378</v>
      </c>
      <c r="G57" s="39"/>
      <c r="H57" s="73">
        <f>H56+H41</f>
        <v>2090376</v>
      </c>
      <c r="I57" s="2"/>
    </row>
    <row r="58" spans="1:9" ht="6.75" customHeight="1" x14ac:dyDescent="0.25"/>
    <row r="59" spans="1:9" ht="4.5" customHeight="1" x14ac:dyDescent="0.25">
      <c r="I59" s="32"/>
    </row>
    <row r="60" spans="1:9" x14ac:dyDescent="0.25">
      <c r="A60" s="174" t="s">
        <v>94</v>
      </c>
      <c r="B60" s="175"/>
      <c r="C60" s="175"/>
      <c r="D60" s="175"/>
      <c r="E60" s="175"/>
      <c r="F60" s="175"/>
      <c r="G60" s="175"/>
      <c r="H60" s="176"/>
      <c r="I60" s="32"/>
    </row>
    <row r="61" spans="1:9" x14ac:dyDescent="0.25">
      <c r="A61" s="177" t="s">
        <v>158</v>
      </c>
      <c r="B61" s="178"/>
      <c r="C61" s="178"/>
      <c r="D61" s="178"/>
      <c r="E61" s="178"/>
      <c r="F61" s="178"/>
      <c r="G61" s="178"/>
      <c r="H61" s="179"/>
      <c r="I61" s="32"/>
    </row>
    <row r="62" spans="1:9" x14ac:dyDescent="0.25">
      <c r="A62" s="30"/>
      <c r="B62" s="30"/>
      <c r="C62" s="30"/>
      <c r="D62" s="30"/>
      <c r="E62" s="30"/>
      <c r="F62" s="69"/>
      <c r="G62" s="30"/>
      <c r="H62" s="69"/>
      <c r="I62" s="32"/>
    </row>
    <row r="63" spans="1:9" x14ac:dyDescent="0.25">
      <c r="A63" s="30"/>
      <c r="B63" s="30"/>
      <c r="C63" s="30"/>
      <c r="D63" s="30"/>
      <c r="E63" s="30"/>
      <c r="F63" s="38"/>
      <c r="G63" s="30"/>
      <c r="H63" s="30"/>
      <c r="I63" s="32"/>
    </row>
    <row r="66" spans="6:6" x14ac:dyDescent="0.25">
      <c r="F66" s="42"/>
    </row>
  </sheetData>
  <mergeCells count="2">
    <mergeCell ref="A60:H60"/>
    <mergeCell ref="A61:H61"/>
  </mergeCells>
  <phoneticPr fontId="10" type="noConversion"/>
  <pageMargins left="0.99803149599999996" right="0.74803149606299202" top="0.75" bottom="0" header="0.511811023622047" footer="0.511811023622047"/>
  <pageSetup paperSize="9" scale="84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M67"/>
  <sheetViews>
    <sheetView view="pageBreakPreview" topLeftCell="A40" zoomScaleNormal="95" workbookViewId="0">
      <selection activeCell="L1" sqref="L1"/>
    </sheetView>
  </sheetViews>
  <sheetFormatPr defaultColWidth="9.109375" defaultRowHeight="13.8" x14ac:dyDescent="0.25"/>
  <cols>
    <col min="1" max="3" width="9.109375" style="1"/>
    <col min="4" max="4" width="12.5546875" style="1" customWidth="1"/>
    <col min="5" max="5" width="14.44140625" style="1" customWidth="1"/>
    <col min="6" max="6" width="16.88671875" style="1" customWidth="1"/>
    <col min="7" max="7" width="3.109375" style="1" customWidth="1"/>
    <col min="8" max="8" width="15.6640625" style="1" customWidth="1"/>
    <col min="9" max="9" width="17.109375" style="1" customWidth="1"/>
    <col min="10" max="10" width="5.88671875" style="35" customWidth="1"/>
    <col min="11" max="11" width="3.6640625" style="1" customWidth="1"/>
    <col min="12" max="13" width="13.5546875" style="1" bestFit="1" customWidth="1"/>
    <col min="14" max="16384" width="9.109375" style="1"/>
  </cols>
  <sheetData>
    <row r="1" spans="1:13" x14ac:dyDescent="0.25">
      <c r="A1" s="7" t="s">
        <v>61</v>
      </c>
      <c r="B1" s="7"/>
      <c r="C1" s="8"/>
      <c r="D1" s="9"/>
      <c r="E1" s="9"/>
      <c r="H1" s="67"/>
      <c r="I1" s="4"/>
    </row>
    <row r="2" spans="1:13" x14ac:dyDescent="0.25">
      <c r="A2" s="7" t="str">
        <f>ConsolBalanceSheet!A2</f>
        <v>Interim Financial Report For The Third Quarter</v>
      </c>
      <c r="B2" s="7"/>
      <c r="C2" s="8"/>
      <c r="D2" s="9"/>
      <c r="E2" s="9"/>
    </row>
    <row r="3" spans="1:13" x14ac:dyDescent="0.25">
      <c r="A3" s="32" t="s">
        <v>131</v>
      </c>
      <c r="B3" s="29"/>
      <c r="C3" s="29"/>
      <c r="D3" s="3"/>
    </row>
    <row r="4" spans="1:13" x14ac:dyDescent="0.25">
      <c r="A4" s="20" t="str">
        <f>ConsolBalanceSheet!A4</f>
        <v>As at 30 September 2013</v>
      </c>
      <c r="B4" s="21"/>
      <c r="C4" s="21"/>
      <c r="D4" s="21"/>
      <c r="E4" s="3"/>
    </row>
    <row r="5" spans="1:13" ht="6.75" customHeight="1" x14ac:dyDescent="0.25">
      <c r="E5" s="115"/>
      <c r="F5" s="116"/>
      <c r="G5" s="117"/>
      <c r="H5" s="118"/>
      <c r="I5" s="116"/>
    </row>
    <row r="6" spans="1:13" ht="15.75" customHeight="1" x14ac:dyDescent="0.25">
      <c r="E6" s="14" t="s">
        <v>62</v>
      </c>
      <c r="F6" s="14"/>
      <c r="G6" s="117"/>
      <c r="H6" s="14" t="s">
        <v>63</v>
      </c>
      <c r="I6" s="14"/>
    </row>
    <row r="7" spans="1:13" x14ac:dyDescent="0.25">
      <c r="E7" s="54" t="s">
        <v>58</v>
      </c>
      <c r="F7" s="54" t="s">
        <v>18</v>
      </c>
      <c r="G7" s="16"/>
      <c r="H7" s="15" t="s">
        <v>58</v>
      </c>
      <c r="I7" s="15" t="s">
        <v>18</v>
      </c>
    </row>
    <row r="8" spans="1:13" x14ac:dyDescent="0.25">
      <c r="E8" s="54" t="s">
        <v>20</v>
      </c>
      <c r="F8" s="54" t="s">
        <v>20</v>
      </c>
      <c r="G8" s="16"/>
      <c r="H8" s="15" t="s">
        <v>20</v>
      </c>
      <c r="I8" s="15" t="s">
        <v>20</v>
      </c>
    </row>
    <row r="9" spans="1:13" ht="15" customHeight="1" x14ac:dyDescent="0.25">
      <c r="E9" s="54" t="s">
        <v>19</v>
      </c>
      <c r="F9" s="54" t="s">
        <v>22</v>
      </c>
      <c r="G9" s="16"/>
      <c r="H9" s="15" t="s">
        <v>21</v>
      </c>
      <c r="I9" s="15" t="s">
        <v>22</v>
      </c>
    </row>
    <row r="10" spans="1:13" x14ac:dyDescent="0.25">
      <c r="E10" s="55"/>
      <c r="F10" s="54" t="s">
        <v>19</v>
      </c>
      <c r="G10" s="16"/>
      <c r="H10" s="15"/>
      <c r="I10" s="15" t="s">
        <v>23</v>
      </c>
      <c r="J10" s="37"/>
    </row>
    <row r="11" spans="1:13" x14ac:dyDescent="0.25">
      <c r="E11" s="17"/>
      <c r="F11" s="15"/>
      <c r="G11" s="16"/>
      <c r="H11" s="15"/>
      <c r="I11" s="15"/>
      <c r="J11" s="37"/>
    </row>
    <row r="12" spans="1:13" x14ac:dyDescent="0.25">
      <c r="E12" s="119" t="s">
        <v>168</v>
      </c>
      <c r="F12" s="120" t="s">
        <v>169</v>
      </c>
      <c r="G12" s="98"/>
      <c r="H12" s="121" t="str">
        <f>E12</f>
        <v>30/09/13</v>
      </c>
      <c r="I12" s="122" t="str">
        <f>F12</f>
        <v>30/09/12</v>
      </c>
      <c r="J12" s="37"/>
    </row>
    <row r="13" spans="1:13" x14ac:dyDescent="0.25">
      <c r="E13" s="98" t="s">
        <v>0</v>
      </c>
      <c r="F13" s="98" t="s">
        <v>0</v>
      </c>
      <c r="G13" s="98"/>
      <c r="H13" s="98" t="s">
        <v>0</v>
      </c>
      <c r="I13" s="98" t="s">
        <v>0</v>
      </c>
    </row>
    <row r="14" spans="1:13" x14ac:dyDescent="0.25">
      <c r="F14" s="88"/>
      <c r="G14" s="57"/>
      <c r="H14" s="57"/>
      <c r="I14" s="88"/>
    </row>
    <row r="15" spans="1:13" ht="15" x14ac:dyDescent="0.25">
      <c r="A15" s="1" t="s">
        <v>11</v>
      </c>
      <c r="E15" s="100">
        <v>226618</v>
      </c>
      <c r="F15" s="100">
        <v>242364</v>
      </c>
      <c r="G15" s="80"/>
      <c r="H15" s="100">
        <v>684356</v>
      </c>
      <c r="I15" s="100">
        <v>774809</v>
      </c>
      <c r="J15" s="48"/>
      <c r="L15" s="100"/>
      <c r="M15" s="100"/>
    </row>
    <row r="16" spans="1:13" ht="15" x14ac:dyDescent="0.25">
      <c r="A16" s="1" t="s">
        <v>13</v>
      </c>
      <c r="E16" s="100">
        <v>-183109</v>
      </c>
      <c r="F16" s="100">
        <v>-203622</v>
      </c>
      <c r="G16" s="80"/>
      <c r="H16" s="100">
        <v>-540829</v>
      </c>
      <c r="I16" s="100">
        <v>-653847</v>
      </c>
      <c r="J16" s="48"/>
      <c r="L16" s="100"/>
      <c r="M16" s="100"/>
    </row>
    <row r="17" spans="1:13" ht="11.25" customHeight="1" thickBot="1" x14ac:dyDescent="0.3">
      <c r="E17" s="123"/>
      <c r="F17" s="124"/>
      <c r="G17" s="80"/>
      <c r="H17" s="123"/>
      <c r="I17" s="124"/>
      <c r="J17" s="48"/>
      <c r="L17" s="100"/>
      <c r="M17" s="100"/>
    </row>
    <row r="18" spans="1:13" x14ac:dyDescent="0.25">
      <c r="A18" s="1" t="s">
        <v>14</v>
      </c>
      <c r="E18" s="102">
        <f>SUM(E15:E17)</f>
        <v>43509</v>
      </c>
      <c r="F18" s="102">
        <f>SUM(F15:F17)</f>
        <v>38742</v>
      </c>
      <c r="G18" s="102"/>
      <c r="H18" s="102">
        <f>SUM(H15:H17)</f>
        <v>143527</v>
      </c>
      <c r="I18" s="102">
        <f>SUM(I15:I17)</f>
        <v>120962</v>
      </c>
      <c r="J18" s="48"/>
      <c r="L18" s="100"/>
      <c r="M18" s="100"/>
    </row>
    <row r="19" spans="1:13" ht="15" x14ac:dyDescent="0.25">
      <c r="A19" s="1" t="s">
        <v>71</v>
      </c>
      <c r="E19" s="100">
        <v>28043</v>
      </c>
      <c r="F19" s="100">
        <v>1261</v>
      </c>
      <c r="G19" s="81"/>
      <c r="H19" s="100">
        <v>60485</v>
      </c>
      <c r="I19" s="100">
        <v>19256</v>
      </c>
      <c r="J19" s="82"/>
      <c r="K19" s="2"/>
      <c r="L19" s="100"/>
      <c r="M19" s="100"/>
    </row>
    <row r="20" spans="1:13" x14ac:dyDescent="0.25">
      <c r="A20" s="1" t="s">
        <v>15</v>
      </c>
      <c r="E20" s="100">
        <v>-3903</v>
      </c>
      <c r="F20" s="100">
        <v>-4898</v>
      </c>
      <c r="G20" s="103"/>
      <c r="H20" s="100">
        <v>-13499</v>
      </c>
      <c r="I20" s="100">
        <v>-15652</v>
      </c>
      <c r="J20" s="48"/>
      <c r="L20" s="100"/>
      <c r="M20" s="100"/>
    </row>
    <row r="21" spans="1:13" ht="15" x14ac:dyDescent="0.25">
      <c r="A21" s="1" t="s">
        <v>16</v>
      </c>
      <c r="E21" s="100">
        <v>-14349</v>
      </c>
      <c r="F21" s="100">
        <v>-14026</v>
      </c>
      <c r="G21" s="81"/>
      <c r="H21" s="100">
        <v>-43135</v>
      </c>
      <c r="I21" s="100">
        <v>-42625</v>
      </c>
      <c r="J21" s="48"/>
      <c r="L21" s="100"/>
      <c r="M21" s="100"/>
    </row>
    <row r="22" spans="1:13" x14ac:dyDescent="0.25">
      <c r="A22" s="1" t="s">
        <v>72</v>
      </c>
      <c r="E22" s="100">
        <v>-4370</v>
      </c>
      <c r="F22" s="100">
        <v>-3456</v>
      </c>
      <c r="G22" s="103"/>
      <c r="H22" s="100">
        <v>-10249</v>
      </c>
      <c r="I22" s="100">
        <v>-9370</v>
      </c>
      <c r="J22" s="48"/>
      <c r="L22" s="100"/>
      <c r="M22" s="100"/>
    </row>
    <row r="23" spans="1:13" ht="15" x14ac:dyDescent="0.25">
      <c r="A23" s="1" t="s">
        <v>17</v>
      </c>
      <c r="E23" s="100">
        <v>-159</v>
      </c>
      <c r="F23" s="100">
        <v>-189</v>
      </c>
      <c r="G23" s="81"/>
      <c r="H23" s="100">
        <v>-526</v>
      </c>
      <c r="I23" s="100">
        <v>-554</v>
      </c>
      <c r="J23" s="48"/>
      <c r="L23" s="100"/>
      <c r="M23" s="100"/>
    </row>
    <row r="24" spans="1:13" x14ac:dyDescent="0.25">
      <c r="A24" s="1" t="s">
        <v>85</v>
      </c>
      <c r="E24" s="100">
        <v>0</v>
      </c>
      <c r="F24" s="100">
        <v>0</v>
      </c>
      <c r="G24" s="103"/>
      <c r="H24" s="100">
        <v>182</v>
      </c>
      <c r="I24" s="100">
        <v>0</v>
      </c>
      <c r="J24" s="48"/>
      <c r="L24" s="100"/>
      <c r="M24" s="100"/>
    </row>
    <row r="25" spans="1:13" ht="10.5" customHeight="1" thickBot="1" x14ac:dyDescent="0.3">
      <c r="E25" s="125"/>
      <c r="F25" s="124"/>
      <c r="G25" s="81"/>
      <c r="H25" s="125"/>
      <c r="I25" s="126"/>
      <c r="J25" s="48"/>
      <c r="L25" s="100"/>
      <c r="M25" s="100"/>
    </row>
    <row r="26" spans="1:13" x14ac:dyDescent="0.25">
      <c r="A26" s="1" t="s">
        <v>73</v>
      </c>
      <c r="E26" s="102">
        <f>SUM(E18:E25)</f>
        <v>48771</v>
      </c>
      <c r="F26" s="102">
        <f>SUM(F18:F25)</f>
        <v>17434</v>
      </c>
      <c r="G26" s="102"/>
      <c r="H26" s="102">
        <f>SUM(H18:H25)</f>
        <v>136785</v>
      </c>
      <c r="I26" s="101">
        <f>SUM(I18:I25)</f>
        <v>72017</v>
      </c>
      <c r="J26" s="48"/>
      <c r="L26" s="100"/>
      <c r="M26" s="100"/>
    </row>
    <row r="27" spans="1:13" x14ac:dyDescent="0.25">
      <c r="E27" s="102"/>
      <c r="F27" s="102"/>
      <c r="G27" s="102"/>
      <c r="H27" s="102"/>
      <c r="I27" s="101"/>
      <c r="J27" s="48"/>
      <c r="L27" s="100"/>
      <c r="M27" s="100"/>
    </row>
    <row r="28" spans="1:13" ht="15" x14ac:dyDescent="0.25">
      <c r="A28" s="1" t="s">
        <v>75</v>
      </c>
      <c r="E28" s="100">
        <v>-7936</v>
      </c>
      <c r="F28" s="100">
        <v>1913</v>
      </c>
      <c r="G28" s="81"/>
      <c r="H28" s="100">
        <v>-26046</v>
      </c>
      <c r="I28" s="100">
        <v>-10617</v>
      </c>
      <c r="J28" s="48"/>
      <c r="K28" s="2"/>
      <c r="L28" s="100"/>
      <c r="M28" s="100"/>
    </row>
    <row r="29" spans="1:13" ht="14.4" thickBot="1" x14ac:dyDescent="0.3">
      <c r="E29" s="124"/>
      <c r="F29" s="124"/>
      <c r="G29" s="103"/>
      <c r="H29" s="124"/>
      <c r="I29" s="124"/>
      <c r="J29" s="48"/>
      <c r="L29" s="100"/>
      <c r="M29" s="100"/>
    </row>
    <row r="30" spans="1:13" x14ac:dyDescent="0.25">
      <c r="A30" s="1" t="s">
        <v>111</v>
      </c>
      <c r="E30" s="102">
        <f>SUM(E26:E29)</f>
        <v>40835</v>
      </c>
      <c r="F30" s="102">
        <f>SUM(F26:F29)</f>
        <v>19347</v>
      </c>
      <c r="G30" s="102"/>
      <c r="H30" s="102">
        <f>SUM(H26:H29)</f>
        <v>110739</v>
      </c>
      <c r="I30" s="102">
        <f>SUM(I26:I29)</f>
        <v>61400</v>
      </c>
      <c r="J30" s="48"/>
      <c r="L30" s="100"/>
      <c r="M30" s="100"/>
    </row>
    <row r="31" spans="1:13" ht="10.5" customHeight="1" x14ac:dyDescent="0.25">
      <c r="E31" s="102"/>
      <c r="F31" s="102"/>
      <c r="G31" s="102"/>
      <c r="H31" s="102"/>
      <c r="I31" s="101"/>
      <c r="J31" s="48"/>
      <c r="L31" s="100"/>
      <c r="M31" s="100"/>
    </row>
    <row r="32" spans="1:13" x14ac:dyDescent="0.25">
      <c r="A32" s="3" t="s">
        <v>95</v>
      </c>
      <c r="E32" s="102"/>
      <c r="F32" s="102"/>
      <c r="G32" s="102"/>
      <c r="H32" s="102"/>
      <c r="I32" s="101"/>
      <c r="J32" s="48"/>
      <c r="L32" s="100"/>
      <c r="M32" s="100"/>
    </row>
    <row r="33" spans="1:13" ht="6" customHeight="1" x14ac:dyDescent="0.25">
      <c r="E33" s="102"/>
      <c r="F33" s="102"/>
      <c r="G33" s="102"/>
      <c r="H33" s="102"/>
      <c r="I33" s="101"/>
      <c r="J33" s="48"/>
      <c r="L33" s="100"/>
      <c r="M33" s="100"/>
    </row>
    <row r="34" spans="1:13" x14ac:dyDescent="0.25">
      <c r="A34" s="1" t="s">
        <v>132</v>
      </c>
      <c r="E34" s="100">
        <v>11829</v>
      </c>
      <c r="F34" s="100">
        <v>-11496</v>
      </c>
      <c r="G34" s="102"/>
      <c r="H34" s="102">
        <v>25452</v>
      </c>
      <c r="I34" s="102">
        <v>-8940</v>
      </c>
      <c r="J34" s="48"/>
      <c r="L34" s="100"/>
      <c r="M34" s="100"/>
    </row>
    <row r="35" spans="1:13" ht="6" customHeight="1" x14ac:dyDescent="0.25">
      <c r="E35" s="102"/>
      <c r="F35" s="102"/>
      <c r="G35" s="102"/>
      <c r="H35" s="102"/>
      <c r="I35" s="102"/>
      <c r="J35" s="48"/>
      <c r="L35" s="100"/>
      <c r="M35" s="100"/>
    </row>
    <row r="36" spans="1:13" ht="17.25" customHeight="1" x14ac:dyDescent="0.25">
      <c r="A36" s="11" t="s">
        <v>130</v>
      </c>
      <c r="E36" s="102"/>
      <c r="F36" s="102"/>
      <c r="G36" s="102"/>
      <c r="H36" s="102"/>
      <c r="I36" s="102"/>
      <c r="J36" s="48"/>
      <c r="L36" s="100"/>
      <c r="M36" s="100"/>
    </row>
    <row r="37" spans="1:13" ht="13.5" customHeight="1" x14ac:dyDescent="0.25">
      <c r="A37" s="22" t="s">
        <v>148</v>
      </c>
      <c r="E37" s="100">
        <v>-5190</v>
      </c>
      <c r="F37" s="100">
        <v>-5858</v>
      </c>
      <c r="G37" s="102"/>
      <c r="H37" s="102">
        <v>-11444</v>
      </c>
      <c r="I37" s="102">
        <v>11482</v>
      </c>
      <c r="J37" s="48"/>
      <c r="L37" s="100"/>
      <c r="M37" s="100"/>
    </row>
    <row r="38" spans="1:13" ht="17.25" customHeight="1" x14ac:dyDescent="0.25">
      <c r="A38" s="1" t="s">
        <v>165</v>
      </c>
      <c r="E38" s="100">
        <v>-9264</v>
      </c>
      <c r="F38" s="100">
        <v>336</v>
      </c>
      <c r="G38" s="102"/>
      <c r="H38" s="104">
        <v>-20008</v>
      </c>
      <c r="I38" s="105">
        <v>336</v>
      </c>
      <c r="J38" s="48"/>
      <c r="L38" s="100"/>
      <c r="M38" s="100"/>
    </row>
    <row r="39" spans="1:13" x14ac:dyDescent="0.25">
      <c r="E39" s="102">
        <f>SUM(E37:E38)</f>
        <v>-14454</v>
      </c>
      <c r="F39" s="102">
        <f>SUM(F37:F38)</f>
        <v>-5522</v>
      </c>
      <c r="G39" s="102"/>
      <c r="H39" s="102">
        <f>SUM(H37:H38)</f>
        <v>-31452</v>
      </c>
      <c r="I39" s="102">
        <f>SUM(I37:I38)</f>
        <v>11818</v>
      </c>
      <c r="J39" s="48"/>
      <c r="L39" s="100"/>
      <c r="M39" s="100"/>
    </row>
    <row r="40" spans="1:13" ht="10.5" customHeight="1" x14ac:dyDescent="0.25">
      <c r="A40" s="11"/>
      <c r="E40" s="102"/>
      <c r="F40" s="102"/>
      <c r="G40" s="102"/>
      <c r="H40" s="102"/>
      <c r="I40" s="101"/>
      <c r="J40" s="48"/>
      <c r="L40" s="100"/>
      <c r="M40" s="100"/>
    </row>
    <row r="41" spans="1:13" x14ac:dyDescent="0.25">
      <c r="A41" s="71" t="s">
        <v>96</v>
      </c>
      <c r="E41" s="127">
        <f>SUM(E34:E38)</f>
        <v>-2625</v>
      </c>
      <c r="F41" s="127">
        <f>SUM(F34:F38)</f>
        <v>-17018</v>
      </c>
      <c r="G41" s="102"/>
      <c r="H41" s="127">
        <f>SUM(H34:H38)</f>
        <v>-6000</v>
      </c>
      <c r="I41" s="127">
        <f>SUM(I34:I38)</f>
        <v>2878</v>
      </c>
      <c r="J41" s="48"/>
      <c r="L41" s="100"/>
      <c r="M41" s="100"/>
    </row>
    <row r="42" spans="1:13" x14ac:dyDescent="0.25">
      <c r="A42" s="71"/>
      <c r="E42" s="102"/>
      <c r="F42" s="102"/>
      <c r="G42" s="102"/>
      <c r="H42" s="102"/>
      <c r="I42" s="101"/>
      <c r="J42" s="48"/>
      <c r="L42" s="100"/>
      <c r="M42" s="100"/>
    </row>
    <row r="43" spans="1:13" ht="14.4" thickBot="1" x14ac:dyDescent="0.3">
      <c r="A43" s="71" t="s">
        <v>97</v>
      </c>
      <c r="E43" s="128">
        <f>E41+E30</f>
        <v>38210</v>
      </c>
      <c r="F43" s="128">
        <f>F41+F30</f>
        <v>2329</v>
      </c>
      <c r="G43" s="102"/>
      <c r="H43" s="128">
        <f>H41+H30</f>
        <v>104739</v>
      </c>
      <c r="I43" s="128">
        <f>I41+I30</f>
        <v>64278</v>
      </c>
      <c r="J43" s="48"/>
      <c r="L43" s="100"/>
      <c r="M43" s="100"/>
    </row>
    <row r="44" spans="1:13" ht="11.25" customHeight="1" thickTop="1" x14ac:dyDescent="0.25">
      <c r="A44" s="75"/>
      <c r="B44" s="75"/>
      <c r="C44" s="75"/>
      <c r="D44" s="75"/>
      <c r="E44" s="103"/>
      <c r="F44" s="103"/>
      <c r="G44" s="103"/>
      <c r="H44" s="103"/>
      <c r="I44" s="106"/>
      <c r="J44" s="83"/>
      <c r="K44" s="75"/>
      <c r="L44" s="100"/>
      <c r="M44" s="100"/>
    </row>
    <row r="45" spans="1:13" x14ac:dyDescent="0.25">
      <c r="A45" s="1" t="s">
        <v>98</v>
      </c>
      <c r="E45" s="102"/>
      <c r="F45" s="102"/>
      <c r="G45" s="102"/>
      <c r="H45" s="102"/>
      <c r="I45" s="101"/>
      <c r="J45" s="48"/>
      <c r="L45" s="100"/>
      <c r="M45" s="100"/>
    </row>
    <row r="46" spans="1:13" x14ac:dyDescent="0.25">
      <c r="A46" s="1" t="s">
        <v>102</v>
      </c>
      <c r="E46" s="100">
        <v>42559</v>
      </c>
      <c r="F46" s="100">
        <v>19068</v>
      </c>
      <c r="G46" s="102"/>
      <c r="H46" s="102">
        <f>H30-H47</f>
        <v>111111</v>
      </c>
      <c r="I46" s="102">
        <v>59676</v>
      </c>
      <c r="J46" s="48"/>
      <c r="L46" s="100"/>
      <c r="M46" s="100"/>
    </row>
    <row r="47" spans="1:13" x14ac:dyDescent="0.25">
      <c r="A47" s="1" t="s">
        <v>150</v>
      </c>
      <c r="E47" s="100">
        <v>-1724</v>
      </c>
      <c r="F47" s="100">
        <v>279</v>
      </c>
      <c r="G47" s="103"/>
      <c r="H47" s="100">
        <v>-372</v>
      </c>
      <c r="I47" s="100">
        <v>1724</v>
      </c>
      <c r="J47" s="48"/>
      <c r="L47" s="100"/>
      <c r="M47" s="100"/>
    </row>
    <row r="48" spans="1:13" ht="14.4" thickBot="1" x14ac:dyDescent="0.3">
      <c r="E48" s="129">
        <f>SUM(E46:E47)</f>
        <v>40835</v>
      </c>
      <c r="F48" s="129">
        <f>SUM(F46:F47)</f>
        <v>19347</v>
      </c>
      <c r="G48" s="103"/>
      <c r="H48" s="129">
        <f>SUM(H46:H47)</f>
        <v>110739</v>
      </c>
      <c r="I48" s="129">
        <f>SUM(I46:I47)</f>
        <v>61400</v>
      </c>
      <c r="J48" s="48"/>
      <c r="L48" s="100"/>
      <c r="M48" s="100"/>
    </row>
    <row r="49" spans="1:13" ht="11.25" customHeight="1" x14ac:dyDescent="0.25">
      <c r="A49" s="6"/>
      <c r="B49" s="12"/>
      <c r="C49" s="12"/>
      <c r="D49" s="13"/>
      <c r="E49" s="102"/>
      <c r="F49" s="102"/>
      <c r="G49" s="102"/>
      <c r="H49" s="102"/>
      <c r="I49" s="102"/>
      <c r="J49" s="48"/>
      <c r="L49" s="100"/>
      <c r="M49" s="100"/>
    </row>
    <row r="50" spans="1:13" ht="15" x14ac:dyDescent="0.25">
      <c r="A50" s="11" t="s">
        <v>99</v>
      </c>
      <c r="B50" s="12"/>
      <c r="C50" s="12"/>
      <c r="D50" s="13"/>
      <c r="E50" s="102"/>
      <c r="F50" s="102"/>
      <c r="G50" s="102"/>
      <c r="H50" s="102"/>
      <c r="I50" s="102"/>
      <c r="J50" s="48"/>
      <c r="L50" s="100"/>
      <c r="M50" s="100"/>
    </row>
    <row r="51" spans="1:13" ht="15" x14ac:dyDescent="0.25">
      <c r="A51" s="1" t="s">
        <v>102</v>
      </c>
      <c r="B51" s="12"/>
      <c r="C51" s="12"/>
      <c r="D51" s="13"/>
      <c r="E51" s="100">
        <v>38440</v>
      </c>
      <c r="F51" s="100">
        <v>1611</v>
      </c>
      <c r="G51" s="102"/>
      <c r="H51" s="102">
        <f>H43-H52</f>
        <v>104215</v>
      </c>
      <c r="I51" s="102">
        <v>62343</v>
      </c>
      <c r="J51" s="48"/>
      <c r="L51" s="100"/>
      <c r="M51" s="100"/>
    </row>
    <row r="52" spans="1:13" ht="15" x14ac:dyDescent="0.25">
      <c r="A52" s="1" t="str">
        <f>A47</f>
        <v xml:space="preserve">  Non-controlling interests</v>
      </c>
      <c r="B52" s="12"/>
      <c r="C52" s="12"/>
      <c r="D52" s="13"/>
      <c r="E52" s="100">
        <v>-230</v>
      </c>
      <c r="F52" s="100">
        <v>718</v>
      </c>
      <c r="G52" s="102"/>
      <c r="H52" s="102">
        <v>524</v>
      </c>
      <c r="I52" s="102">
        <v>1935</v>
      </c>
      <c r="J52" s="48"/>
      <c r="L52" s="100"/>
      <c r="M52" s="100"/>
    </row>
    <row r="53" spans="1:13" ht="15.6" thickBot="1" x14ac:dyDescent="0.3">
      <c r="A53" s="6"/>
      <c r="B53" s="12"/>
      <c r="C53" s="12"/>
      <c r="D53" s="13"/>
      <c r="E53" s="129">
        <f>SUM(E51:E52)</f>
        <v>38210</v>
      </c>
      <c r="F53" s="129">
        <f>SUM(F51:F52)</f>
        <v>2329</v>
      </c>
      <c r="G53" s="102"/>
      <c r="H53" s="129">
        <f>SUM(H51:H52)</f>
        <v>104739</v>
      </c>
      <c r="I53" s="129">
        <f>SUM(I51:I52)</f>
        <v>64278</v>
      </c>
      <c r="J53" s="48"/>
      <c r="L53" s="100"/>
      <c r="M53" s="100"/>
    </row>
    <row r="54" spans="1:13" x14ac:dyDescent="0.25">
      <c r="A54" s="18" t="s">
        <v>12</v>
      </c>
      <c r="B54" s="18"/>
      <c r="C54" s="18"/>
      <c r="D54" s="34"/>
      <c r="E54" s="130"/>
      <c r="F54" s="108"/>
      <c r="G54" s="108"/>
      <c r="H54" s="108"/>
      <c r="I54" s="108"/>
      <c r="L54" s="173"/>
      <c r="M54" s="173"/>
    </row>
    <row r="55" spans="1:13" x14ac:dyDescent="0.25">
      <c r="A55" s="18" t="s">
        <v>76</v>
      </c>
      <c r="B55" s="18"/>
      <c r="C55" s="18"/>
      <c r="D55" s="34"/>
      <c r="E55" s="74"/>
      <c r="F55" s="74"/>
      <c r="G55" s="107"/>
      <c r="H55" s="74"/>
      <c r="I55" s="98"/>
      <c r="L55" s="173"/>
      <c r="M55" s="173"/>
    </row>
    <row r="56" spans="1:13" x14ac:dyDescent="0.25">
      <c r="A56" s="18" t="s">
        <v>103</v>
      </c>
      <c r="C56" s="18"/>
      <c r="E56" s="131">
        <f>ROUND(E46/360202*100,2)</f>
        <v>11.82</v>
      </c>
      <c r="F56" s="131">
        <f>ROUND(F46/((240137950+120083860)/1000)*100,2)</f>
        <v>5.29</v>
      </c>
      <c r="G56" s="107"/>
      <c r="H56" s="131">
        <f>ROUND(H46/360208*100,2)</f>
        <v>30.85</v>
      </c>
      <c r="I56" s="131">
        <f>ROUND(I46/((240144410+120083860)/1000)*100,2)</f>
        <v>16.57</v>
      </c>
      <c r="J56" s="66"/>
      <c r="L56" s="173"/>
      <c r="M56" s="173"/>
    </row>
    <row r="57" spans="1:13" ht="14.4" thickBot="1" x14ac:dyDescent="0.3">
      <c r="A57" s="18" t="s">
        <v>104</v>
      </c>
      <c r="C57" s="18"/>
      <c r="E57" s="132">
        <f>E56</f>
        <v>11.82</v>
      </c>
      <c r="F57" s="132">
        <f>F56</f>
        <v>5.29</v>
      </c>
      <c r="G57" s="109"/>
      <c r="H57" s="132">
        <f>H56</f>
        <v>30.85</v>
      </c>
      <c r="I57" s="132">
        <f>I56</f>
        <v>16.57</v>
      </c>
      <c r="L57" s="173"/>
      <c r="M57" s="173"/>
    </row>
    <row r="58" spans="1:13" ht="14.4" thickTop="1" x14ac:dyDescent="0.25">
      <c r="A58" s="18"/>
      <c r="B58" s="18"/>
      <c r="C58" s="18"/>
      <c r="E58" s="43"/>
      <c r="F58" s="88"/>
      <c r="G58" s="19"/>
      <c r="H58" s="43"/>
      <c r="I58" s="88"/>
    </row>
    <row r="59" spans="1:13" ht="8.25" customHeight="1" x14ac:dyDescent="0.25">
      <c r="A59" s="18"/>
      <c r="B59" s="18"/>
      <c r="C59" s="18"/>
      <c r="E59" s="133"/>
      <c r="F59" s="117"/>
      <c r="G59" s="134"/>
    </row>
    <row r="60" spans="1:13" s="3" customFormat="1" x14ac:dyDescent="0.25">
      <c r="A60" s="180" t="s">
        <v>100</v>
      </c>
      <c r="B60" s="181"/>
      <c r="C60" s="181"/>
      <c r="D60" s="181"/>
      <c r="E60" s="181"/>
      <c r="F60" s="181"/>
      <c r="G60" s="181"/>
      <c r="H60" s="181"/>
      <c r="I60" s="182"/>
      <c r="J60" s="36"/>
    </row>
    <row r="61" spans="1:13" s="11" customFormat="1" ht="13.2" x14ac:dyDescent="0.25">
      <c r="A61" s="183" t="s">
        <v>161</v>
      </c>
      <c r="B61" s="184"/>
      <c r="C61" s="184"/>
      <c r="D61" s="184"/>
      <c r="E61" s="184"/>
      <c r="F61" s="184"/>
      <c r="G61" s="184"/>
      <c r="H61" s="184"/>
      <c r="I61" s="185"/>
      <c r="J61" s="44"/>
    </row>
    <row r="62" spans="1:13" s="11" customFormat="1" ht="13.2" x14ac:dyDescent="0.25">
      <c r="A62" s="74"/>
      <c r="B62" s="74"/>
      <c r="C62" s="74"/>
      <c r="D62" s="74"/>
      <c r="E62" s="74"/>
      <c r="F62" s="74"/>
      <c r="G62" s="74"/>
      <c r="H62" s="74"/>
      <c r="I62" s="76"/>
      <c r="J62" s="44"/>
    </row>
    <row r="63" spans="1:13" s="11" customFormat="1" ht="13.2" x14ac:dyDescent="0.25">
      <c r="A63" s="74"/>
      <c r="B63" s="74"/>
      <c r="C63" s="74"/>
      <c r="D63" s="74"/>
      <c r="E63" s="74"/>
      <c r="F63" s="74"/>
      <c r="G63" s="74"/>
      <c r="H63" s="74"/>
      <c r="I63" s="74"/>
      <c r="J63" s="44"/>
    </row>
    <row r="64" spans="1:13" s="11" customFormat="1" ht="13.2" x14ac:dyDescent="0.25">
      <c r="A64" s="74"/>
      <c r="B64" s="74"/>
      <c r="C64" s="74"/>
      <c r="D64" s="74"/>
      <c r="E64" s="74"/>
      <c r="F64" s="74"/>
      <c r="G64" s="74"/>
      <c r="H64" s="74"/>
      <c r="I64" s="74"/>
      <c r="J64" s="44"/>
    </row>
    <row r="65" spans="1:10" s="11" customFormat="1" ht="13.2" x14ac:dyDescent="0.25">
      <c r="A65" s="74"/>
      <c r="B65" s="74"/>
      <c r="C65" s="74"/>
      <c r="D65" s="74"/>
      <c r="E65" s="74"/>
      <c r="F65" s="74"/>
      <c r="G65" s="74"/>
      <c r="H65" s="74"/>
      <c r="I65" s="74"/>
      <c r="J65" s="44"/>
    </row>
    <row r="66" spans="1:10" s="11" customFormat="1" ht="13.2" x14ac:dyDescent="0.25">
      <c r="A66" s="74"/>
      <c r="B66" s="74"/>
      <c r="C66" s="74"/>
      <c r="D66" s="74"/>
      <c r="E66" s="74"/>
      <c r="F66" s="74"/>
      <c r="G66" s="74"/>
      <c r="H66" s="74"/>
      <c r="I66" s="74"/>
      <c r="J66" s="44"/>
    </row>
    <row r="67" spans="1:10" x14ac:dyDescent="0.25">
      <c r="F67" s="110"/>
      <c r="G67" s="110"/>
      <c r="H67" s="110"/>
      <c r="I67" s="110"/>
    </row>
  </sheetData>
  <mergeCells count="2">
    <mergeCell ref="A60:I60"/>
    <mergeCell ref="A61:I61"/>
  </mergeCells>
  <phoneticPr fontId="0" type="noConversion"/>
  <pageMargins left="0.36" right="0.4" top="0.25" bottom="0.25" header="0.5" footer="0.5"/>
  <pageSetup paperSize="9" scale="84" orientation="portrait" horizontalDpi="180" verticalDpi="18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Q104"/>
  <sheetViews>
    <sheetView view="pageBreakPreview" topLeftCell="A16" zoomScaleNormal="100" workbookViewId="0">
      <selection activeCell="D86" sqref="D86"/>
    </sheetView>
  </sheetViews>
  <sheetFormatPr defaultColWidth="9.109375" defaultRowHeight="13.2" x14ac:dyDescent="0.25"/>
  <cols>
    <col min="1" max="2" width="9.109375" style="117"/>
    <col min="3" max="3" width="17.6640625" style="117" customWidth="1"/>
    <col min="4" max="4" width="12.5546875" style="117" customWidth="1"/>
    <col min="5" max="5" width="10.33203125" style="117" customWidth="1"/>
    <col min="6" max="6" width="11.88671875" style="117" customWidth="1"/>
    <col min="7" max="8" width="13.109375" style="117" customWidth="1"/>
    <col min="9" max="9" width="10.44140625" style="117" customWidth="1"/>
    <col min="10" max="10" width="12" style="117" customWidth="1"/>
    <col min="11" max="13" width="11.33203125" style="117" customWidth="1"/>
    <col min="14" max="14" width="13.44140625" style="117" customWidth="1"/>
    <col min="15" max="15" width="10.33203125" style="117" bestFit="1" customWidth="1"/>
    <col min="16" max="16384" width="9.109375" style="117"/>
  </cols>
  <sheetData>
    <row r="1" spans="1:17" ht="15.6" x14ac:dyDescent="0.3">
      <c r="A1" s="10" t="s">
        <v>61</v>
      </c>
      <c r="B1" s="7"/>
      <c r="C1" s="8"/>
      <c r="D1" s="9"/>
      <c r="E1" s="9"/>
      <c r="F1" s="9"/>
      <c r="G1" s="18"/>
      <c r="H1" s="18"/>
      <c r="I1" s="18"/>
      <c r="J1" s="18"/>
      <c r="M1" s="67"/>
      <c r="N1" s="135"/>
    </row>
    <row r="2" spans="1:17" ht="15.6" x14ac:dyDescent="0.3">
      <c r="A2" s="10" t="str">
        <f>ConsolIncStatement!A2</f>
        <v>Interim Financial Report For The Third Quarter</v>
      </c>
      <c r="B2" s="7"/>
      <c r="C2" s="8"/>
      <c r="D2" s="9"/>
      <c r="E2" s="9"/>
      <c r="F2" s="9"/>
      <c r="G2" s="19"/>
      <c r="H2" s="19"/>
      <c r="I2" s="19"/>
      <c r="J2" s="18"/>
    </row>
    <row r="3" spans="1:17" ht="13.8" x14ac:dyDescent="0.25">
      <c r="A3" s="20" t="s">
        <v>55</v>
      </c>
      <c r="B3" s="18"/>
      <c r="C3" s="18"/>
      <c r="D3" s="18"/>
      <c r="E3" s="18"/>
      <c r="F3" s="18"/>
      <c r="G3" s="19"/>
      <c r="H3" s="19"/>
      <c r="I3" s="19"/>
    </row>
    <row r="4" spans="1:17" ht="13.8" x14ac:dyDescent="0.25">
      <c r="A4" s="20" t="str">
        <f>ConsolIncStatement!A4</f>
        <v>As at 30 September 2013</v>
      </c>
      <c r="B4" s="21"/>
      <c r="C4" s="21"/>
      <c r="D4" s="21"/>
      <c r="E4" s="21"/>
      <c r="F4" s="21"/>
      <c r="G4" s="18"/>
      <c r="H4" s="18"/>
      <c r="I4" s="18"/>
      <c r="J4" s="112"/>
    </row>
    <row r="5" spans="1:17" ht="13.8" x14ac:dyDescent="0.25">
      <c r="A5" s="20"/>
      <c r="B5" s="21"/>
      <c r="C5" s="21"/>
      <c r="D5" s="70" t="s">
        <v>110</v>
      </c>
      <c r="E5" s="21"/>
      <c r="F5" s="21"/>
      <c r="G5" s="18"/>
      <c r="H5" s="18"/>
      <c r="I5" s="18"/>
      <c r="J5" s="112"/>
    </row>
    <row r="6" spans="1:17" ht="13.8" x14ac:dyDescent="0.25">
      <c r="D6" s="22" t="s">
        <v>10</v>
      </c>
      <c r="E6" s="22" t="s">
        <v>89</v>
      </c>
      <c r="F6" s="23"/>
      <c r="G6" s="22"/>
      <c r="H6" s="22"/>
      <c r="I6" s="22"/>
      <c r="J6" s="22" t="s">
        <v>87</v>
      </c>
      <c r="K6" s="22"/>
      <c r="L6" s="22"/>
      <c r="M6" s="96" t="s">
        <v>151</v>
      </c>
      <c r="N6" s="24"/>
    </row>
    <row r="7" spans="1:17" ht="13.8" x14ac:dyDescent="0.25">
      <c r="A7" s="22"/>
      <c r="D7" s="23" t="s">
        <v>24</v>
      </c>
      <c r="E7" s="23" t="s">
        <v>24</v>
      </c>
      <c r="F7" s="23" t="s">
        <v>46</v>
      </c>
      <c r="G7" s="23" t="s">
        <v>47</v>
      </c>
      <c r="H7" s="23" t="s">
        <v>90</v>
      </c>
      <c r="I7" s="24" t="s">
        <v>26</v>
      </c>
      <c r="J7" s="24" t="s">
        <v>25</v>
      </c>
      <c r="K7" s="23" t="s">
        <v>48</v>
      </c>
      <c r="L7" s="24"/>
      <c r="M7" s="28" t="s">
        <v>152</v>
      </c>
      <c r="N7" s="22"/>
      <c r="Q7" s="28"/>
    </row>
    <row r="8" spans="1:17" ht="13.8" x14ac:dyDescent="0.25">
      <c r="A8" s="25"/>
      <c r="B8" s="107"/>
      <c r="C8" s="107"/>
      <c r="D8" s="26" t="s">
        <v>27</v>
      </c>
      <c r="E8" s="26" t="s">
        <v>28</v>
      </c>
      <c r="F8" s="26" t="s">
        <v>29</v>
      </c>
      <c r="G8" s="26" t="s">
        <v>29</v>
      </c>
      <c r="H8" s="26" t="s">
        <v>91</v>
      </c>
      <c r="I8" s="26" t="s">
        <v>31</v>
      </c>
      <c r="J8" s="26" t="s">
        <v>30</v>
      </c>
      <c r="K8" s="26" t="s">
        <v>29</v>
      </c>
      <c r="L8" s="61" t="s">
        <v>32</v>
      </c>
      <c r="M8" s="26" t="s">
        <v>125</v>
      </c>
      <c r="N8" s="61" t="s">
        <v>32</v>
      </c>
      <c r="Q8" s="28"/>
    </row>
    <row r="9" spans="1:17" ht="13.8" x14ac:dyDescent="0.25">
      <c r="A9" s="27"/>
      <c r="B9" s="107"/>
      <c r="C9" s="107"/>
      <c r="D9" s="28" t="s">
        <v>0</v>
      </c>
      <c r="E9" s="28" t="s">
        <v>0</v>
      </c>
      <c r="F9" s="28" t="s">
        <v>0</v>
      </c>
      <c r="G9" s="28" t="s">
        <v>0</v>
      </c>
      <c r="H9" s="28" t="s">
        <v>0</v>
      </c>
      <c r="I9" s="28" t="s">
        <v>0</v>
      </c>
      <c r="J9" s="28" t="s">
        <v>0</v>
      </c>
      <c r="K9" s="28" t="s">
        <v>0</v>
      </c>
      <c r="L9" s="28"/>
      <c r="M9" s="28" t="s">
        <v>0</v>
      </c>
      <c r="N9" s="28" t="s">
        <v>0</v>
      </c>
      <c r="Q9" s="28"/>
    </row>
    <row r="10" spans="1:17" ht="13.8" x14ac:dyDescent="0.25">
      <c r="A10" s="52" t="s">
        <v>157</v>
      </c>
      <c r="B10" s="136"/>
      <c r="C10" s="136"/>
      <c r="D10" s="22">
        <v>361477</v>
      </c>
      <c r="E10" s="22">
        <v>10528</v>
      </c>
      <c r="F10" s="22">
        <v>11599</v>
      </c>
      <c r="G10" s="22">
        <v>-9349</v>
      </c>
      <c r="H10" s="22">
        <v>260175</v>
      </c>
      <c r="I10" s="22">
        <v>-2443</v>
      </c>
      <c r="J10" s="22">
        <v>1207373</v>
      </c>
      <c r="K10" s="22">
        <v>1538</v>
      </c>
      <c r="L10" s="22">
        <f>SUM(D10:K10)</f>
        <v>1840898</v>
      </c>
      <c r="M10" s="22">
        <f>140408-1775</f>
        <v>138633</v>
      </c>
      <c r="N10" s="137">
        <f>SUM(L10:M10)</f>
        <v>1979531</v>
      </c>
      <c r="O10" s="138"/>
      <c r="Q10" s="45"/>
    </row>
    <row r="11" spans="1:17" ht="13.8" x14ac:dyDescent="0.25">
      <c r="A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137"/>
      <c r="Q11" s="45"/>
    </row>
    <row r="12" spans="1:17" ht="13.8" x14ac:dyDescent="0.25">
      <c r="A12" s="139" t="s">
        <v>92</v>
      </c>
      <c r="D12" s="28" t="s">
        <v>126</v>
      </c>
      <c r="E12" s="28" t="s">
        <v>126</v>
      </c>
      <c r="F12" s="28" t="s">
        <v>126</v>
      </c>
      <c r="G12" s="45">
        <v>24556</v>
      </c>
      <c r="H12" s="45">
        <v>-31452</v>
      </c>
      <c r="I12" s="28" t="s">
        <v>126</v>
      </c>
      <c r="J12" s="45">
        <v>111111</v>
      </c>
      <c r="K12" s="28" t="s">
        <v>126</v>
      </c>
      <c r="L12" s="45">
        <f>SUM(D12:K12)</f>
        <v>104215</v>
      </c>
      <c r="M12" s="45">
        <v>524</v>
      </c>
      <c r="N12" s="45">
        <f>SUM(L12:M12)</f>
        <v>104739</v>
      </c>
      <c r="O12" s="140"/>
      <c r="P12" s="140"/>
      <c r="Q12" s="64"/>
    </row>
    <row r="13" spans="1:17" ht="12.75" customHeight="1" x14ac:dyDescent="0.25">
      <c r="A13" s="22"/>
      <c r="D13" s="141"/>
      <c r="E13" s="141"/>
      <c r="F13" s="141"/>
      <c r="G13" s="141"/>
      <c r="H13" s="141"/>
      <c r="I13" s="141"/>
      <c r="J13" s="22"/>
      <c r="K13" s="141"/>
      <c r="L13" s="142"/>
      <c r="M13" s="141"/>
      <c r="N13" s="137"/>
      <c r="O13" s="140"/>
      <c r="Q13" s="65"/>
    </row>
    <row r="14" spans="1:17" ht="15.75" customHeight="1" x14ac:dyDescent="0.25">
      <c r="A14" s="22" t="s">
        <v>108</v>
      </c>
      <c r="D14" s="141"/>
      <c r="E14" s="141"/>
      <c r="F14" s="141"/>
      <c r="G14" s="141"/>
      <c r="H14" s="141"/>
      <c r="I14" s="141"/>
      <c r="J14" s="22"/>
      <c r="K14" s="141"/>
      <c r="L14" s="142"/>
      <c r="M14" s="141"/>
      <c r="N14" s="137"/>
      <c r="O14" s="140"/>
      <c r="Q14" s="65"/>
    </row>
    <row r="15" spans="1:17" ht="15.75" customHeight="1" x14ac:dyDescent="0.25">
      <c r="A15" s="22" t="s">
        <v>109</v>
      </c>
      <c r="D15" s="141"/>
      <c r="E15" s="141"/>
      <c r="F15" s="141"/>
      <c r="G15" s="141"/>
      <c r="H15" s="141"/>
      <c r="I15" s="141"/>
      <c r="J15" s="22"/>
      <c r="K15" s="141"/>
      <c r="L15" s="142"/>
      <c r="M15" s="143">
        <v>1100</v>
      </c>
      <c r="N15" s="137">
        <f>SUM(L15:M15)</f>
        <v>1100</v>
      </c>
      <c r="O15" s="140"/>
      <c r="Q15" s="65"/>
    </row>
    <row r="16" spans="1:17" ht="12.75" customHeight="1" x14ac:dyDescent="0.25">
      <c r="A16" s="22"/>
      <c r="D16" s="141"/>
      <c r="E16" s="22"/>
      <c r="F16" s="22"/>
      <c r="G16" s="22"/>
      <c r="H16" s="22"/>
      <c r="I16" s="22"/>
      <c r="J16" s="22"/>
      <c r="K16" s="141"/>
      <c r="L16" s="142"/>
      <c r="M16" s="143"/>
      <c r="N16" s="137"/>
      <c r="O16" s="140"/>
      <c r="Q16" s="65"/>
    </row>
    <row r="17" spans="1:17" ht="15" hidden="1" customHeight="1" x14ac:dyDescent="0.25">
      <c r="A17" s="22" t="s">
        <v>128</v>
      </c>
      <c r="D17" s="144"/>
      <c r="E17" s="145"/>
      <c r="F17" s="145"/>
      <c r="G17" s="145"/>
      <c r="H17" s="145"/>
      <c r="I17" s="145"/>
      <c r="J17" s="145"/>
      <c r="K17" s="144"/>
      <c r="L17" s="146">
        <f>SUM(D17:K17)</f>
        <v>0</v>
      </c>
      <c r="M17" s="147"/>
      <c r="N17" s="137">
        <f>SUM(L17:M17)</f>
        <v>0</v>
      </c>
      <c r="O17" s="140"/>
      <c r="Q17" s="65"/>
    </row>
    <row r="18" spans="1:17" ht="11.25" hidden="1" customHeight="1" x14ac:dyDescent="0.25">
      <c r="A18" s="22"/>
      <c r="D18" s="144"/>
      <c r="E18" s="145"/>
      <c r="F18" s="145"/>
      <c r="G18" s="145"/>
      <c r="H18" s="145"/>
      <c r="I18" s="145"/>
      <c r="J18" s="145"/>
      <c r="K18" s="144"/>
      <c r="L18" s="146"/>
      <c r="M18" s="147"/>
      <c r="N18" s="137"/>
      <c r="O18" s="140"/>
      <c r="Q18" s="65"/>
    </row>
    <row r="19" spans="1:17" ht="15" hidden="1" customHeight="1" x14ac:dyDescent="0.25">
      <c r="A19" s="22" t="s">
        <v>129</v>
      </c>
      <c r="D19" s="144"/>
      <c r="E19" s="145"/>
      <c r="F19" s="145"/>
      <c r="G19" s="145"/>
      <c r="H19" s="145"/>
      <c r="I19" s="145"/>
      <c r="J19" s="145"/>
      <c r="K19" s="144"/>
      <c r="L19" s="146">
        <f>SUM(D19:K19)</f>
        <v>0</v>
      </c>
      <c r="M19" s="147"/>
      <c r="N19" s="137">
        <f>SUM(L19:M19)</f>
        <v>0</v>
      </c>
      <c r="O19" s="140"/>
      <c r="Q19" s="65"/>
    </row>
    <row r="20" spans="1:17" ht="10.5" hidden="1" customHeight="1" x14ac:dyDescent="0.25">
      <c r="A20" s="22"/>
      <c r="D20" s="144"/>
      <c r="E20" s="145"/>
      <c r="F20" s="145"/>
      <c r="G20" s="145"/>
      <c r="H20" s="145"/>
      <c r="I20" s="145"/>
      <c r="J20" s="145"/>
      <c r="K20" s="144"/>
      <c r="L20" s="146"/>
      <c r="M20" s="147"/>
      <c r="N20" s="137"/>
      <c r="O20" s="140"/>
      <c r="Q20" s="65"/>
    </row>
    <row r="21" spans="1:17" ht="13.5" hidden="1" customHeight="1" x14ac:dyDescent="0.25">
      <c r="A21" s="22" t="s">
        <v>127</v>
      </c>
      <c r="D21" s="145"/>
      <c r="E21" s="145"/>
      <c r="F21" s="145"/>
      <c r="G21" s="145"/>
      <c r="H21" s="145"/>
      <c r="I21" s="145"/>
      <c r="J21" s="145"/>
      <c r="K21" s="144"/>
      <c r="L21" s="146">
        <f>SUM(D21:K21)</f>
        <v>0</v>
      </c>
      <c r="M21" s="147">
        <v>0</v>
      </c>
      <c r="N21" s="137">
        <f>SUM(L21:M21)</f>
        <v>0</v>
      </c>
      <c r="O21" s="140"/>
      <c r="Q21" s="65"/>
    </row>
    <row r="22" spans="1:17" ht="9.75" hidden="1" customHeight="1" x14ac:dyDescent="0.25">
      <c r="A22" s="22"/>
      <c r="D22" s="144"/>
      <c r="E22" s="144"/>
      <c r="F22" s="144"/>
      <c r="G22" s="144"/>
      <c r="H22" s="144"/>
      <c r="I22" s="144"/>
      <c r="J22" s="145"/>
      <c r="K22" s="144"/>
      <c r="L22" s="146"/>
      <c r="M22" s="144"/>
      <c r="N22" s="137"/>
      <c r="O22" s="140"/>
      <c r="Q22" s="65"/>
    </row>
    <row r="23" spans="1:17" ht="16.5" customHeight="1" x14ac:dyDescent="0.25">
      <c r="A23" s="139" t="s">
        <v>162</v>
      </c>
      <c r="D23" s="141"/>
      <c r="E23" s="141"/>
      <c r="F23" s="141"/>
      <c r="G23" s="141"/>
      <c r="H23" s="141"/>
      <c r="I23" s="22">
        <v>-51</v>
      </c>
      <c r="J23" s="22"/>
      <c r="K23" s="141"/>
      <c r="L23" s="45">
        <f>SUM(D23:K23)</f>
        <v>-51</v>
      </c>
      <c r="M23" s="141"/>
      <c r="N23" s="137">
        <f>SUM(L23:M23)</f>
        <v>-51</v>
      </c>
      <c r="O23" s="140"/>
      <c r="Q23" s="65"/>
    </row>
    <row r="24" spans="1:17" ht="7.5" customHeight="1" x14ac:dyDescent="0.25">
      <c r="A24" s="22"/>
      <c r="D24" s="141"/>
      <c r="E24" s="141"/>
      <c r="F24" s="141"/>
      <c r="G24" s="141"/>
      <c r="H24" s="141"/>
      <c r="I24" s="141"/>
      <c r="J24" s="22"/>
      <c r="K24" s="141"/>
      <c r="L24" s="142"/>
      <c r="M24" s="141"/>
      <c r="N24" s="137"/>
      <c r="O24" s="140"/>
      <c r="Q24" s="65"/>
    </row>
    <row r="25" spans="1:17" ht="15.75" customHeight="1" x14ac:dyDescent="0.25">
      <c r="A25" s="22" t="s">
        <v>163</v>
      </c>
      <c r="D25" s="141"/>
      <c r="E25" s="141"/>
      <c r="F25" s="141"/>
      <c r="G25" s="141"/>
      <c r="H25" s="141"/>
      <c r="I25" s="143"/>
      <c r="J25" s="22">
        <v>-29716</v>
      </c>
      <c r="K25" s="143"/>
      <c r="L25" s="142">
        <f>SUM(D25:K25)</f>
        <v>-29716</v>
      </c>
      <c r="M25" s="143"/>
      <c r="N25" s="137">
        <f>SUM(L25:M25)</f>
        <v>-29716</v>
      </c>
      <c r="Q25" s="65"/>
    </row>
    <row r="26" spans="1:17" ht="16.5" customHeight="1" x14ac:dyDescent="0.25">
      <c r="A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148"/>
      <c r="Q26" s="45"/>
    </row>
    <row r="27" spans="1:17" ht="14.4" thickBot="1" x14ac:dyDescent="0.3">
      <c r="A27" s="52" t="s">
        <v>170</v>
      </c>
      <c r="B27" s="136"/>
      <c r="C27" s="136"/>
      <c r="D27" s="149">
        <f t="shared" ref="D27:N27" si="0">SUM(D10:D26)</f>
        <v>361477</v>
      </c>
      <c r="E27" s="149">
        <f t="shared" si="0"/>
        <v>10528</v>
      </c>
      <c r="F27" s="149">
        <f t="shared" si="0"/>
        <v>11599</v>
      </c>
      <c r="G27" s="149">
        <f t="shared" si="0"/>
        <v>15207</v>
      </c>
      <c r="H27" s="149">
        <f t="shared" si="0"/>
        <v>228723</v>
      </c>
      <c r="I27" s="149">
        <f t="shared" si="0"/>
        <v>-2494</v>
      </c>
      <c r="J27" s="149">
        <f t="shared" si="0"/>
        <v>1288768</v>
      </c>
      <c r="K27" s="149">
        <f t="shared" si="0"/>
        <v>1538</v>
      </c>
      <c r="L27" s="149">
        <f t="shared" si="0"/>
        <v>1915346</v>
      </c>
      <c r="M27" s="149">
        <f t="shared" si="0"/>
        <v>140257</v>
      </c>
      <c r="N27" s="149">
        <f t="shared" si="0"/>
        <v>2055603</v>
      </c>
      <c r="O27" s="150"/>
      <c r="Q27" s="45"/>
    </row>
    <row r="28" spans="1:17" ht="14.4" thickTop="1" x14ac:dyDescent="0.25">
      <c r="A28" s="22"/>
      <c r="D28" s="45"/>
      <c r="E28" s="45"/>
      <c r="F28" s="45"/>
      <c r="G28" s="45"/>
      <c r="H28" s="45"/>
      <c r="I28" s="45"/>
      <c r="J28" s="45"/>
      <c r="K28" s="46"/>
      <c r="L28" s="46"/>
      <c r="M28" s="46"/>
      <c r="N28" s="45"/>
      <c r="Q28" s="151"/>
    </row>
    <row r="29" spans="1:17" ht="13.8" x14ac:dyDescent="0.25">
      <c r="A29" s="22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Q29" s="151"/>
    </row>
    <row r="30" spans="1:17" ht="13.8" x14ac:dyDescent="0.25">
      <c r="A30" s="22"/>
      <c r="D30" s="45"/>
      <c r="E30" s="45"/>
      <c r="F30" s="45"/>
      <c r="G30" s="45"/>
      <c r="H30" s="45"/>
      <c r="I30" s="45"/>
      <c r="J30" s="45"/>
      <c r="K30" s="46"/>
      <c r="L30" s="46"/>
      <c r="M30" s="46"/>
      <c r="N30" s="45"/>
    </row>
    <row r="31" spans="1:17" ht="13.8" x14ac:dyDescent="0.25">
      <c r="A31" s="22"/>
      <c r="D31" s="45"/>
      <c r="E31" s="45"/>
      <c r="F31" s="45"/>
      <c r="G31" s="45"/>
      <c r="H31" s="45"/>
      <c r="I31" s="45"/>
      <c r="J31" s="45"/>
      <c r="K31" s="46"/>
      <c r="L31" s="46"/>
      <c r="M31" s="46"/>
      <c r="N31" s="45"/>
    </row>
    <row r="32" spans="1:17" ht="13.8" x14ac:dyDescent="0.25">
      <c r="A32" s="22"/>
      <c r="D32" s="45"/>
      <c r="E32" s="45"/>
      <c r="F32" s="45"/>
      <c r="G32" s="45"/>
      <c r="H32" s="45"/>
      <c r="I32" s="45"/>
      <c r="J32" s="45"/>
      <c r="K32" s="46"/>
      <c r="L32" s="46"/>
      <c r="M32" s="46"/>
      <c r="N32" s="45"/>
    </row>
    <row r="33" spans="1:15" ht="13.8" x14ac:dyDescent="0.25">
      <c r="A33" s="22"/>
      <c r="D33" s="45"/>
      <c r="E33" s="45"/>
      <c r="F33" s="45"/>
      <c r="G33" s="45"/>
      <c r="H33" s="45"/>
      <c r="I33" s="45"/>
      <c r="J33" s="45"/>
      <c r="K33" s="46"/>
      <c r="L33" s="46"/>
      <c r="M33" s="46"/>
      <c r="N33" s="45"/>
    </row>
    <row r="34" spans="1:15" ht="13.8" x14ac:dyDescent="0.25">
      <c r="A34" s="22"/>
      <c r="D34" s="45"/>
      <c r="E34" s="45"/>
      <c r="F34" s="45"/>
      <c r="G34" s="45"/>
      <c r="H34" s="45"/>
      <c r="I34" s="45"/>
      <c r="J34" s="45"/>
      <c r="K34" s="46"/>
      <c r="L34" s="46"/>
      <c r="M34" s="46"/>
      <c r="N34" s="45"/>
    </row>
    <row r="35" spans="1:15" ht="13.8" x14ac:dyDescent="0.25">
      <c r="A35" s="22"/>
      <c r="D35" s="45"/>
      <c r="E35" s="45"/>
      <c r="F35" s="45"/>
      <c r="G35" s="45"/>
      <c r="H35" s="45"/>
      <c r="I35" s="45"/>
      <c r="J35" s="45"/>
      <c r="K35" s="46"/>
      <c r="L35" s="46"/>
      <c r="M35" s="46"/>
      <c r="N35" s="45"/>
    </row>
    <row r="36" spans="1:15" ht="13.8" x14ac:dyDescent="0.25">
      <c r="A36" s="22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5"/>
    </row>
    <row r="37" spans="1:15" ht="13.8" x14ac:dyDescent="0.25">
      <c r="A37" s="22"/>
      <c r="D37" s="45"/>
      <c r="E37" s="45"/>
      <c r="F37" s="45"/>
      <c r="G37" s="45"/>
      <c r="H37" s="45"/>
      <c r="I37" s="45"/>
      <c r="J37" s="45"/>
      <c r="K37" s="46"/>
      <c r="L37" s="46"/>
      <c r="M37" s="46"/>
      <c r="N37" s="45"/>
    </row>
    <row r="38" spans="1:15" ht="13.8" x14ac:dyDescent="0.25">
      <c r="A38" s="152"/>
      <c r="D38" s="45"/>
      <c r="E38" s="45"/>
      <c r="F38" s="45"/>
      <c r="G38" s="45"/>
      <c r="H38" s="45"/>
      <c r="I38" s="45"/>
      <c r="J38" s="45"/>
      <c r="K38" s="46"/>
      <c r="L38" s="46"/>
      <c r="M38" s="46"/>
    </row>
    <row r="39" spans="1:15" ht="13.8" x14ac:dyDescent="0.25">
      <c r="A39" s="152"/>
      <c r="D39" s="45"/>
      <c r="E39" s="45"/>
      <c r="F39" s="45"/>
      <c r="G39" s="45"/>
      <c r="H39" s="45"/>
      <c r="I39" s="45"/>
      <c r="J39" s="45"/>
      <c r="K39" s="46"/>
      <c r="L39" s="46"/>
      <c r="M39" s="46"/>
    </row>
    <row r="40" spans="1:15" ht="13.8" x14ac:dyDescent="0.25">
      <c r="A40" s="152"/>
      <c r="D40" s="45"/>
      <c r="E40" s="45"/>
      <c r="F40" s="45"/>
      <c r="G40" s="45"/>
      <c r="H40" s="45"/>
      <c r="I40" s="45"/>
      <c r="J40" s="45"/>
      <c r="K40" s="46"/>
      <c r="L40" s="46"/>
      <c r="M40" s="46"/>
    </row>
    <row r="41" spans="1:15" ht="13.8" x14ac:dyDescent="0.25">
      <c r="A41" s="152"/>
      <c r="D41" s="45"/>
      <c r="E41" s="45"/>
      <c r="F41" s="45"/>
      <c r="G41" s="45"/>
      <c r="H41" s="45"/>
      <c r="I41" s="45"/>
      <c r="J41" s="45"/>
      <c r="K41" s="46"/>
      <c r="L41" s="46"/>
      <c r="M41" s="46"/>
    </row>
    <row r="42" spans="1:15" ht="13.8" x14ac:dyDescent="0.25">
      <c r="A42" s="152"/>
      <c r="D42" s="45"/>
      <c r="E42" s="45"/>
      <c r="F42" s="45"/>
      <c r="G42" s="45"/>
      <c r="H42" s="45"/>
      <c r="I42" s="45"/>
      <c r="J42" s="45"/>
      <c r="K42" s="46"/>
      <c r="L42" s="46"/>
      <c r="M42" s="46"/>
    </row>
    <row r="43" spans="1:15" ht="13.8" x14ac:dyDescent="0.25">
      <c r="A43" s="152"/>
      <c r="D43" s="45"/>
      <c r="E43" s="45"/>
      <c r="F43" s="45"/>
      <c r="G43" s="45"/>
      <c r="H43" s="45"/>
      <c r="I43" s="45"/>
      <c r="J43" s="45"/>
      <c r="K43" s="46"/>
      <c r="L43" s="46"/>
      <c r="M43" s="46"/>
    </row>
    <row r="44" spans="1:15" ht="13.8" x14ac:dyDescent="0.25">
      <c r="A44" s="152"/>
      <c r="D44" s="45"/>
      <c r="E44" s="45"/>
      <c r="F44" s="45"/>
      <c r="G44" s="45"/>
      <c r="H44" s="45"/>
      <c r="I44" s="45"/>
      <c r="J44" s="45"/>
      <c r="K44" s="46"/>
      <c r="L44" s="46"/>
      <c r="M44" s="46"/>
    </row>
    <row r="45" spans="1:15" ht="14.25" customHeight="1" x14ac:dyDescent="0.25">
      <c r="A45" s="187" t="s">
        <v>59</v>
      </c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9"/>
      <c r="O45" s="152"/>
    </row>
    <row r="46" spans="1:15" ht="14.25" customHeight="1" x14ac:dyDescent="0.25">
      <c r="A46" s="190" t="s">
        <v>159</v>
      </c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2"/>
      <c r="O46" s="152"/>
    </row>
    <row r="47" spans="1:15" ht="13.8" x14ac:dyDescent="0.25">
      <c r="A47" s="186"/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</row>
    <row r="48" spans="1:15" ht="13.8" x14ac:dyDescent="0.25">
      <c r="A48" s="152"/>
      <c r="D48" s="45"/>
      <c r="E48" s="45"/>
      <c r="F48" s="45"/>
      <c r="G48" s="45"/>
      <c r="H48" s="45"/>
      <c r="I48" s="45"/>
      <c r="J48" s="45"/>
      <c r="K48" s="46"/>
      <c r="L48" s="46"/>
      <c r="M48" s="46"/>
    </row>
    <row r="49" spans="1:14" ht="13.8" x14ac:dyDescent="0.25">
      <c r="A49" s="152"/>
      <c r="D49" s="45"/>
      <c r="E49" s="45"/>
      <c r="F49" s="45"/>
      <c r="G49" s="45"/>
      <c r="H49" s="45"/>
      <c r="I49" s="45"/>
      <c r="J49" s="45"/>
      <c r="K49" s="46"/>
      <c r="L49" s="46"/>
      <c r="M49" s="46"/>
    </row>
    <row r="50" spans="1:14" ht="13.8" x14ac:dyDescent="0.25">
      <c r="A50" s="152"/>
      <c r="D50" s="45"/>
      <c r="E50" s="45"/>
      <c r="F50" s="45"/>
      <c r="G50" s="45"/>
      <c r="H50" s="45"/>
      <c r="I50" s="45"/>
      <c r="J50" s="45"/>
      <c r="K50" s="46"/>
      <c r="L50" s="46"/>
      <c r="M50" s="46"/>
      <c r="N50" s="135"/>
    </row>
    <row r="51" spans="1:14" ht="15.6" x14ac:dyDescent="0.3">
      <c r="A51" s="10" t="str">
        <f>A2</f>
        <v>Interim Financial Report For The Third Quarter</v>
      </c>
      <c r="B51" s="7"/>
      <c r="C51" s="8"/>
      <c r="D51" s="9"/>
      <c r="E51" s="9"/>
      <c r="F51" s="9"/>
      <c r="G51" s="45"/>
      <c r="H51" s="45"/>
      <c r="I51" s="45"/>
      <c r="J51" s="45"/>
      <c r="K51" s="46"/>
      <c r="L51" s="46"/>
      <c r="M51" s="46"/>
    </row>
    <row r="52" spans="1:14" ht="13.8" x14ac:dyDescent="0.25">
      <c r="A52" s="20" t="str">
        <f>A3</f>
        <v>Condensed Consolidated Statement of Changes in Equity</v>
      </c>
      <c r="B52" s="18"/>
      <c r="C52" s="18"/>
      <c r="D52" s="18"/>
      <c r="E52" s="18"/>
      <c r="F52" s="18"/>
      <c r="G52" s="45"/>
      <c r="H52" s="45"/>
      <c r="I52" s="45"/>
      <c r="J52" s="45"/>
      <c r="K52" s="46"/>
      <c r="L52" s="46"/>
      <c r="M52" s="46"/>
    </row>
    <row r="53" spans="1:14" ht="13.8" x14ac:dyDescent="0.25">
      <c r="A53" s="153" t="s">
        <v>171</v>
      </c>
      <c r="B53" s="21"/>
      <c r="C53" s="21"/>
      <c r="D53" s="21"/>
      <c r="E53" s="21"/>
      <c r="F53" s="21"/>
      <c r="G53" s="45"/>
      <c r="H53" s="45"/>
      <c r="I53" s="45"/>
      <c r="J53" s="45"/>
      <c r="K53" s="46"/>
      <c r="L53" s="46"/>
      <c r="M53" s="46"/>
    </row>
    <row r="54" spans="1:14" ht="13.8" x14ac:dyDescent="0.25">
      <c r="A54" s="152"/>
      <c r="D54" s="45"/>
      <c r="E54" s="45"/>
      <c r="F54" s="45"/>
      <c r="G54" s="45"/>
      <c r="H54" s="45"/>
      <c r="I54" s="45"/>
      <c r="J54" s="45"/>
      <c r="K54" s="46"/>
      <c r="L54" s="46"/>
      <c r="M54" s="46"/>
    </row>
    <row r="55" spans="1:14" ht="13.8" x14ac:dyDescent="0.25">
      <c r="A55" s="152"/>
      <c r="D55" s="45"/>
      <c r="E55" s="45"/>
      <c r="F55" s="45"/>
      <c r="H55" s="45"/>
      <c r="I55" s="45"/>
      <c r="J55" s="46"/>
      <c r="K55" s="46"/>
      <c r="L55" s="46"/>
    </row>
    <row r="56" spans="1:14" ht="13.8" x14ac:dyDescent="0.25">
      <c r="A56" s="89"/>
      <c r="D56" s="70" t="s">
        <v>113</v>
      </c>
      <c r="E56" s="21"/>
      <c r="F56" s="21"/>
      <c r="G56" s="18"/>
      <c r="H56" s="18"/>
      <c r="I56" s="18"/>
      <c r="J56" s="112"/>
      <c r="M56" s="46"/>
    </row>
    <row r="57" spans="1:14" ht="13.8" x14ac:dyDescent="0.25">
      <c r="A57" s="71"/>
      <c r="D57" s="45"/>
      <c r="E57" s="22" t="s">
        <v>107</v>
      </c>
      <c r="F57" s="23"/>
      <c r="G57" s="22"/>
      <c r="H57" s="22"/>
      <c r="I57" s="22"/>
      <c r="J57" s="22" t="s">
        <v>87</v>
      </c>
      <c r="K57" s="22"/>
      <c r="L57" s="46"/>
      <c r="M57" s="96" t="s">
        <v>151</v>
      </c>
      <c r="N57" s="135"/>
    </row>
    <row r="58" spans="1:14" ht="13.8" x14ac:dyDescent="0.25">
      <c r="D58" s="23" t="s">
        <v>24</v>
      </c>
      <c r="E58" s="23" t="s">
        <v>24</v>
      </c>
      <c r="F58" s="23" t="s">
        <v>46</v>
      </c>
      <c r="G58" s="23" t="s">
        <v>47</v>
      </c>
      <c r="H58" s="23" t="s">
        <v>90</v>
      </c>
      <c r="I58" s="24" t="s">
        <v>26</v>
      </c>
      <c r="J58" s="24" t="s">
        <v>25</v>
      </c>
      <c r="K58" s="23" t="s">
        <v>48</v>
      </c>
      <c r="L58" s="24"/>
      <c r="M58" s="28" t="s">
        <v>152</v>
      </c>
      <c r="N58" s="22"/>
    </row>
    <row r="59" spans="1:14" ht="13.8" x14ac:dyDescent="0.25">
      <c r="A59" s="89"/>
      <c r="D59" s="26" t="s">
        <v>27</v>
      </c>
      <c r="E59" s="26" t="s">
        <v>28</v>
      </c>
      <c r="F59" s="26" t="s">
        <v>29</v>
      </c>
      <c r="G59" s="26" t="s">
        <v>29</v>
      </c>
      <c r="H59" s="26" t="s">
        <v>91</v>
      </c>
      <c r="I59" s="26" t="s">
        <v>31</v>
      </c>
      <c r="J59" s="26" t="s">
        <v>30</v>
      </c>
      <c r="K59" s="26" t="s">
        <v>29</v>
      </c>
      <c r="L59" s="61" t="s">
        <v>32</v>
      </c>
      <c r="M59" s="26" t="s">
        <v>125</v>
      </c>
      <c r="N59" s="61" t="s">
        <v>32</v>
      </c>
    </row>
    <row r="60" spans="1:14" ht="13.8" x14ac:dyDescent="0.25">
      <c r="A60" s="90"/>
      <c r="D60" s="28" t="s">
        <v>0</v>
      </c>
      <c r="E60" s="28" t="s">
        <v>0</v>
      </c>
      <c r="F60" s="28" t="s">
        <v>0</v>
      </c>
      <c r="G60" s="28" t="s">
        <v>0</v>
      </c>
      <c r="H60" s="28" t="s">
        <v>0</v>
      </c>
      <c r="I60" s="28" t="s">
        <v>0</v>
      </c>
      <c r="J60" s="28" t="s">
        <v>0</v>
      </c>
      <c r="K60" s="28" t="s">
        <v>0</v>
      </c>
      <c r="L60" s="28"/>
      <c r="M60" s="28" t="s">
        <v>0</v>
      </c>
      <c r="N60" s="28" t="s">
        <v>0</v>
      </c>
    </row>
    <row r="61" spans="1:14" ht="7.5" customHeight="1" x14ac:dyDescent="0.25">
      <c r="A61" s="22"/>
      <c r="D61" s="45"/>
      <c r="E61" s="45"/>
      <c r="F61" s="45"/>
      <c r="G61" s="45"/>
      <c r="H61" s="45"/>
      <c r="I61" s="45"/>
      <c r="J61" s="45"/>
      <c r="K61" s="94"/>
      <c r="L61" s="94"/>
      <c r="M61" s="94"/>
      <c r="N61" s="95"/>
    </row>
    <row r="62" spans="1:14" ht="13.8" x14ac:dyDescent="0.25">
      <c r="A62" s="52" t="s">
        <v>147</v>
      </c>
      <c r="B62" s="136"/>
      <c r="C62" s="136"/>
      <c r="D62" s="22">
        <v>361477</v>
      </c>
      <c r="E62" s="22">
        <v>10528</v>
      </c>
      <c r="F62" s="22">
        <v>11263</v>
      </c>
      <c r="G62" s="22">
        <v>713</v>
      </c>
      <c r="H62" s="22">
        <v>236469</v>
      </c>
      <c r="I62" s="22">
        <v>-2364</v>
      </c>
      <c r="J62" s="22">
        <v>1151732</v>
      </c>
      <c r="K62" s="22">
        <v>1538</v>
      </c>
      <c r="L62" s="22">
        <f>SUM(D62:K62)</f>
        <v>1771356</v>
      </c>
      <c r="M62" s="22">
        <v>139648</v>
      </c>
      <c r="N62" s="148">
        <f>SUM(L62:M62)</f>
        <v>1911004</v>
      </c>
    </row>
    <row r="63" spans="1:14" ht="13.8" x14ac:dyDescent="0.25">
      <c r="A63" s="51"/>
      <c r="B63" s="107"/>
      <c r="C63" s="107"/>
      <c r="D63" s="22"/>
      <c r="E63" s="22"/>
      <c r="F63" s="22"/>
      <c r="G63" s="22"/>
      <c r="H63" s="22"/>
      <c r="I63" s="22"/>
      <c r="J63" s="22"/>
      <c r="K63" s="142"/>
      <c r="L63" s="142"/>
      <c r="M63" s="142"/>
      <c r="N63" s="148"/>
    </row>
    <row r="64" spans="1:14" ht="13.8" x14ac:dyDescent="0.25">
      <c r="A64" s="139" t="s">
        <v>92</v>
      </c>
      <c r="D64" s="65">
        <v>0</v>
      </c>
      <c r="E64" s="154">
        <v>0</v>
      </c>
      <c r="F64" s="22">
        <v>336</v>
      </c>
      <c r="G64" s="45">
        <v>-9151</v>
      </c>
      <c r="H64" s="45">
        <v>11482</v>
      </c>
      <c r="I64" s="65">
        <v>0</v>
      </c>
      <c r="J64" s="45">
        <v>59676</v>
      </c>
      <c r="K64" s="64" t="s">
        <v>126</v>
      </c>
      <c r="L64" s="94">
        <f>SUM(D64:K64)</f>
        <v>62343</v>
      </c>
      <c r="M64" s="45">
        <v>1935</v>
      </c>
      <c r="N64" s="95">
        <f>SUM(L64:M64)</f>
        <v>64278</v>
      </c>
    </row>
    <row r="65" spans="1:16" ht="13.8" x14ac:dyDescent="0.25">
      <c r="A65" s="139"/>
      <c r="D65" s="65"/>
      <c r="E65" s="65"/>
      <c r="F65" s="65"/>
      <c r="G65" s="45"/>
      <c r="H65" s="45"/>
      <c r="I65" s="65"/>
      <c r="J65" s="45"/>
      <c r="K65" s="65"/>
      <c r="L65" s="94"/>
      <c r="M65" s="45"/>
      <c r="N65" s="95"/>
    </row>
    <row r="66" spans="1:16" ht="13.8" x14ac:dyDescent="0.25">
      <c r="A66" s="139" t="s">
        <v>162</v>
      </c>
      <c r="D66" s="65"/>
      <c r="E66" s="65"/>
      <c r="F66" s="65"/>
      <c r="G66" s="45"/>
      <c r="H66" s="45"/>
      <c r="I66" s="45">
        <v>-40</v>
      </c>
      <c r="J66" s="45"/>
      <c r="K66" s="65"/>
      <c r="L66" s="94">
        <f>SUM(D66:K66)</f>
        <v>-40</v>
      </c>
      <c r="M66" s="45"/>
      <c r="N66" s="95">
        <f>SUM(L66:M66)</f>
        <v>-40</v>
      </c>
    </row>
    <row r="67" spans="1:16" ht="10.5" customHeight="1" x14ac:dyDescent="0.25">
      <c r="A67" s="139"/>
      <c r="D67" s="65"/>
      <c r="E67" s="65"/>
      <c r="F67" s="65"/>
      <c r="G67" s="45"/>
      <c r="H67" s="45"/>
      <c r="I67" s="65"/>
      <c r="J67" s="45"/>
      <c r="K67" s="65"/>
      <c r="L67" s="94"/>
      <c r="M67" s="45"/>
      <c r="N67" s="95"/>
    </row>
    <row r="68" spans="1:16" ht="17.25" customHeight="1" x14ac:dyDescent="0.25">
      <c r="A68" s="139" t="s">
        <v>163</v>
      </c>
      <c r="D68" s="65"/>
      <c r="E68" s="65"/>
      <c r="F68" s="65"/>
      <c r="G68" s="45"/>
      <c r="H68" s="45"/>
      <c r="I68" s="65"/>
      <c r="J68" s="45">
        <v>-27017</v>
      </c>
      <c r="K68" s="65"/>
      <c r="L68" s="94">
        <f>SUM(D68:K68)</f>
        <v>-27017</v>
      </c>
      <c r="M68" s="46"/>
      <c r="N68" s="94">
        <f>SUM(L68:M68)</f>
        <v>-27017</v>
      </c>
    </row>
    <row r="69" spans="1:16" ht="11.25" customHeight="1" x14ac:dyDescent="0.25">
      <c r="A69" s="22"/>
      <c r="D69" s="45"/>
      <c r="E69" s="45"/>
      <c r="F69" s="45"/>
      <c r="G69" s="45"/>
      <c r="H69" s="45"/>
      <c r="I69" s="45"/>
      <c r="J69" s="45"/>
      <c r="K69" s="46"/>
      <c r="L69" s="46"/>
      <c r="M69" s="46"/>
    </row>
    <row r="70" spans="1:16" ht="14.4" thickBot="1" x14ac:dyDescent="0.3">
      <c r="A70" s="52" t="s">
        <v>172</v>
      </c>
      <c r="B70" s="136"/>
      <c r="C70" s="136"/>
      <c r="D70" s="149">
        <f t="shared" ref="D70:N70" si="1">SUM(D62:D69)</f>
        <v>361477</v>
      </c>
      <c r="E70" s="149">
        <f t="shared" si="1"/>
        <v>10528</v>
      </c>
      <c r="F70" s="149">
        <f t="shared" si="1"/>
        <v>11599</v>
      </c>
      <c r="G70" s="149">
        <f t="shared" si="1"/>
        <v>-8438</v>
      </c>
      <c r="H70" s="149">
        <f t="shared" si="1"/>
        <v>247951</v>
      </c>
      <c r="I70" s="149">
        <f t="shared" si="1"/>
        <v>-2404</v>
      </c>
      <c r="J70" s="149">
        <f t="shared" si="1"/>
        <v>1184391</v>
      </c>
      <c r="K70" s="149">
        <f t="shared" si="1"/>
        <v>1538</v>
      </c>
      <c r="L70" s="149">
        <f t="shared" si="1"/>
        <v>1806642</v>
      </c>
      <c r="M70" s="149">
        <f t="shared" si="1"/>
        <v>141583</v>
      </c>
      <c r="N70" s="149">
        <f t="shared" si="1"/>
        <v>1948225</v>
      </c>
    </row>
    <row r="71" spans="1:16" ht="14.4" thickTop="1" x14ac:dyDescent="0.25">
      <c r="A71" s="51"/>
      <c r="B71" s="107"/>
      <c r="C71" s="107"/>
      <c r="D71" s="45"/>
      <c r="E71" s="45"/>
      <c r="F71" s="45"/>
      <c r="G71" s="45"/>
      <c r="H71" s="45"/>
      <c r="I71" s="45"/>
      <c r="J71" s="45"/>
      <c r="K71" s="46"/>
      <c r="L71" s="46"/>
      <c r="M71" s="46"/>
      <c r="N71" s="45"/>
    </row>
    <row r="72" spans="1:16" ht="13.8" x14ac:dyDescent="0.25">
      <c r="A72" s="51"/>
      <c r="B72" s="107"/>
      <c r="C72" s="107"/>
      <c r="D72" s="45"/>
      <c r="E72" s="45"/>
      <c r="F72" s="45"/>
      <c r="G72" s="45"/>
      <c r="H72" s="45"/>
      <c r="I72" s="45"/>
      <c r="J72" s="45"/>
      <c r="K72" s="46"/>
      <c r="L72" s="46"/>
      <c r="M72" s="46"/>
      <c r="N72" s="45"/>
    </row>
    <row r="73" spans="1:16" ht="13.8" x14ac:dyDescent="0.25">
      <c r="A73" s="51"/>
      <c r="B73" s="107"/>
      <c r="C73" s="107"/>
      <c r="D73" s="45"/>
      <c r="E73" s="45"/>
      <c r="F73" s="45"/>
      <c r="G73" s="45"/>
      <c r="H73" s="45"/>
      <c r="I73" s="45"/>
      <c r="J73" s="45"/>
      <c r="K73" s="46"/>
      <c r="L73" s="46"/>
      <c r="M73" s="46"/>
      <c r="N73" s="45"/>
    </row>
    <row r="74" spans="1:16" ht="13.8" x14ac:dyDescent="0.25">
      <c r="A74" s="51"/>
      <c r="B74" s="107"/>
      <c r="C74" s="107"/>
      <c r="D74" s="45"/>
      <c r="E74" s="45"/>
      <c r="F74" s="45"/>
      <c r="G74" s="45"/>
      <c r="H74" s="45"/>
      <c r="I74" s="45"/>
      <c r="J74" s="45"/>
      <c r="K74" s="46"/>
      <c r="L74" s="46"/>
      <c r="M74" s="46"/>
      <c r="N74" s="45"/>
    </row>
    <row r="75" spans="1:16" ht="13.8" x14ac:dyDescent="0.25">
      <c r="A75" s="51"/>
      <c r="B75" s="107"/>
      <c r="C75" s="107"/>
      <c r="D75" s="45"/>
      <c r="E75" s="45"/>
      <c r="F75" s="45"/>
      <c r="G75" s="45"/>
      <c r="H75" s="45"/>
      <c r="I75" s="45"/>
      <c r="J75" s="45"/>
      <c r="K75" s="46"/>
      <c r="L75" s="46"/>
      <c r="M75" s="46"/>
      <c r="N75" s="45"/>
    </row>
    <row r="76" spans="1:16" ht="13.8" x14ac:dyDescent="0.25">
      <c r="A76" s="51"/>
      <c r="B76" s="107"/>
      <c r="C76" s="107"/>
      <c r="D76" s="45"/>
      <c r="E76" s="45"/>
      <c r="F76" s="45"/>
      <c r="G76" s="45"/>
      <c r="H76" s="45"/>
      <c r="I76" s="45"/>
      <c r="J76" s="45"/>
      <c r="K76" s="46"/>
      <c r="L76" s="46"/>
      <c r="M76" s="46"/>
      <c r="N76" s="45"/>
    </row>
    <row r="77" spans="1:16" ht="13.8" x14ac:dyDescent="0.25">
      <c r="A77" s="51"/>
      <c r="B77" s="107"/>
      <c r="C77" s="107"/>
      <c r="D77" s="45"/>
      <c r="E77" s="45"/>
      <c r="F77" s="45"/>
      <c r="G77" s="45"/>
      <c r="H77" s="45"/>
      <c r="I77" s="45"/>
      <c r="J77" s="45"/>
      <c r="K77" s="46"/>
      <c r="L77" s="46"/>
      <c r="M77" s="46"/>
      <c r="N77" s="45"/>
    </row>
    <row r="78" spans="1:16" s="1" customFormat="1" ht="13.8" x14ac:dyDescent="0.25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</row>
    <row r="79" spans="1:16" s="1" customFormat="1" ht="13.8" x14ac:dyDescent="0.25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</row>
    <row r="80" spans="1:16" s="1" customFormat="1" ht="13.8" x14ac:dyDescent="0.25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</row>
    <row r="81" spans="1:17" s="1" customFormat="1" ht="13.8" x14ac:dyDescent="0.25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</row>
    <row r="82" spans="1:17" s="1" customFormat="1" ht="13.8" x14ac:dyDescent="0.25">
      <c r="A82" s="187" t="s">
        <v>59</v>
      </c>
      <c r="B82" s="188"/>
      <c r="C82" s="188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9"/>
      <c r="O82" s="111"/>
    </row>
    <row r="83" spans="1:17" s="1" customFormat="1" ht="13.8" x14ac:dyDescent="0.25">
      <c r="A83" s="190" t="s">
        <v>160</v>
      </c>
      <c r="B83" s="191"/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2"/>
      <c r="O83" s="111"/>
    </row>
    <row r="84" spans="1:17" s="1" customFormat="1" ht="13.8" x14ac:dyDescent="0.25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</row>
    <row r="85" spans="1:17" s="1" customFormat="1" ht="13.8" x14ac:dyDescent="0.25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</row>
    <row r="86" spans="1:17" s="1" customFormat="1" ht="13.8" x14ac:dyDescent="0.25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</row>
    <row r="87" spans="1:17" s="1" customFormat="1" ht="13.8" x14ac:dyDescent="0.25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</row>
    <row r="88" spans="1:17" s="1" customFormat="1" ht="13.8" x14ac:dyDescent="0.25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</row>
    <row r="89" spans="1:17" ht="8.25" customHeight="1" x14ac:dyDescent="0.25"/>
    <row r="91" spans="1:17" ht="14.25" customHeight="1" x14ac:dyDescent="0.25"/>
    <row r="92" spans="1:17" ht="12" customHeight="1" x14ac:dyDescent="0.25">
      <c r="E92" s="62"/>
      <c r="F92" s="62"/>
      <c r="G92" s="155"/>
      <c r="H92" s="155"/>
      <c r="I92" s="155"/>
      <c r="J92" s="155"/>
      <c r="K92" s="155"/>
      <c r="L92" s="155"/>
      <c r="M92" s="78"/>
    </row>
    <row r="93" spans="1:17" x14ac:dyDescent="0.25">
      <c r="E93" s="155"/>
      <c r="F93" s="155"/>
      <c r="G93" s="155"/>
      <c r="H93" s="156"/>
      <c r="I93" s="156"/>
      <c r="J93" s="156"/>
      <c r="K93" s="156"/>
      <c r="L93" s="79"/>
      <c r="M93" s="79"/>
    </row>
    <row r="94" spans="1:17" x14ac:dyDescent="0.25">
      <c r="E94" s="156"/>
      <c r="F94" s="156"/>
      <c r="G94" s="155"/>
      <c r="H94" s="157"/>
      <c r="I94" s="156"/>
      <c r="J94" s="156"/>
      <c r="K94" s="156"/>
      <c r="L94" s="158"/>
      <c r="M94" s="159"/>
    </row>
    <row r="95" spans="1:17" ht="13.8" x14ac:dyDescent="0.25">
      <c r="E95" s="156"/>
      <c r="F95" s="156"/>
      <c r="G95" s="155"/>
      <c r="H95" s="156"/>
      <c r="I95" s="156"/>
      <c r="J95" s="156"/>
      <c r="K95" s="156"/>
      <c r="L95" s="158"/>
      <c r="M95" s="159"/>
      <c r="Q95" s="48"/>
    </row>
    <row r="96" spans="1:17" ht="13.8" x14ac:dyDescent="0.25">
      <c r="E96" s="156"/>
      <c r="F96" s="156"/>
      <c r="G96" s="156"/>
      <c r="H96" s="156"/>
      <c r="I96" s="156"/>
      <c r="J96" s="156"/>
      <c r="K96" s="156"/>
      <c r="L96" s="158"/>
      <c r="M96" s="158"/>
      <c r="Q96" s="2"/>
    </row>
    <row r="97" spans="5:17" ht="13.8" x14ac:dyDescent="0.25">
      <c r="E97" s="160"/>
      <c r="F97" s="160"/>
      <c r="G97" s="155"/>
      <c r="H97" s="155"/>
      <c r="I97" s="156"/>
      <c r="J97" s="156"/>
      <c r="K97" s="156"/>
      <c r="L97" s="158"/>
      <c r="M97" s="158"/>
      <c r="Q97" s="42"/>
    </row>
    <row r="98" spans="5:17" x14ac:dyDescent="0.25">
      <c r="E98" s="156"/>
      <c r="F98" s="156"/>
      <c r="G98" s="160"/>
      <c r="H98" s="160"/>
      <c r="I98" s="156"/>
      <c r="J98" s="156"/>
      <c r="K98" s="156"/>
      <c r="L98" s="158"/>
      <c r="M98" s="158"/>
    </row>
    <row r="99" spans="5:17" ht="13.8" x14ac:dyDescent="0.25">
      <c r="E99" s="160"/>
      <c r="F99" s="160"/>
      <c r="G99" s="160"/>
      <c r="H99" s="160"/>
      <c r="I99" s="156"/>
      <c r="J99" s="156"/>
      <c r="K99" s="156"/>
      <c r="L99" s="158"/>
      <c r="M99" s="158"/>
      <c r="N99" s="50"/>
    </row>
    <row r="100" spans="5:17" ht="13.8" x14ac:dyDescent="0.25">
      <c r="E100" s="156"/>
      <c r="F100" s="155"/>
      <c r="G100" s="155"/>
      <c r="H100" s="155"/>
      <c r="I100" s="155"/>
      <c r="J100" s="155"/>
      <c r="K100" s="155"/>
      <c r="L100" s="158"/>
      <c r="M100" s="158"/>
      <c r="N100" s="50"/>
    </row>
    <row r="101" spans="5:17" x14ac:dyDescent="0.25">
      <c r="E101" s="155"/>
      <c r="F101" s="155"/>
      <c r="G101" s="155"/>
      <c r="H101" s="155"/>
      <c r="I101" s="155"/>
      <c r="J101" s="155"/>
      <c r="K101" s="155"/>
      <c r="L101" s="158"/>
      <c r="M101" s="158"/>
    </row>
    <row r="102" spans="5:17" x14ac:dyDescent="0.25">
      <c r="E102" s="155"/>
      <c r="F102" s="155"/>
      <c r="G102" s="155"/>
      <c r="H102" s="155"/>
      <c r="I102" s="155"/>
      <c r="J102" s="155"/>
      <c r="K102" s="155"/>
      <c r="L102" s="157"/>
      <c r="M102" s="157"/>
    </row>
    <row r="103" spans="5:17" x14ac:dyDescent="0.25">
      <c r="E103" s="155"/>
      <c r="F103" s="155"/>
      <c r="G103" s="155"/>
      <c r="H103" s="155"/>
      <c r="I103" s="155"/>
      <c r="J103" s="155"/>
      <c r="K103" s="155"/>
      <c r="L103" s="157"/>
      <c r="M103" s="157"/>
    </row>
    <row r="104" spans="5:17" x14ac:dyDescent="0.25">
      <c r="E104" s="156"/>
      <c r="F104" s="155"/>
      <c r="G104" s="155"/>
      <c r="H104" s="155"/>
      <c r="I104" s="155"/>
      <c r="J104" s="155"/>
      <c r="K104" s="155"/>
      <c r="L104" s="157"/>
      <c r="M104" s="157"/>
    </row>
  </sheetData>
  <mergeCells count="5">
    <mergeCell ref="A47:N47"/>
    <mergeCell ref="A82:N82"/>
    <mergeCell ref="A83:N83"/>
    <mergeCell ref="A45:N45"/>
    <mergeCell ref="A46:N46"/>
  </mergeCells>
  <phoneticPr fontId="0" type="noConversion"/>
  <pageMargins left="0" right="0" top="0.9" bottom="0.9" header="0.5" footer="0.5"/>
  <pageSetup paperSize="9" scale="80" orientation="landscape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J390"/>
  <sheetViews>
    <sheetView tabSelected="1" view="pageBreakPreview" zoomScaleNormal="100" workbookViewId="0">
      <selection activeCell="M20" sqref="M20"/>
    </sheetView>
  </sheetViews>
  <sheetFormatPr defaultColWidth="9.109375" defaultRowHeight="13.8" x14ac:dyDescent="0.25"/>
  <cols>
    <col min="1" max="1" width="8.6640625" style="1" customWidth="1"/>
    <col min="2" max="4" width="9.109375" style="1"/>
    <col min="5" max="5" width="8.88671875" style="1" customWidth="1"/>
    <col min="6" max="6" width="9.109375" style="1"/>
    <col min="7" max="7" width="14.6640625" style="1" customWidth="1"/>
    <col min="8" max="8" width="13.6640625" style="1" customWidth="1"/>
    <col min="9" max="9" width="12.88671875" style="1" customWidth="1"/>
    <col min="10" max="16384" width="9.109375" style="1"/>
  </cols>
  <sheetData>
    <row r="1" spans="1:9" x14ac:dyDescent="0.25">
      <c r="H1" s="67"/>
      <c r="I1" s="4"/>
    </row>
    <row r="2" spans="1:9" x14ac:dyDescent="0.25">
      <c r="A2" s="7" t="s">
        <v>61</v>
      </c>
      <c r="B2" s="7"/>
      <c r="C2" s="8"/>
      <c r="D2" s="9"/>
      <c r="E2" s="9"/>
      <c r="F2" s="9"/>
      <c r="G2" s="47"/>
    </row>
    <row r="3" spans="1:9" x14ac:dyDescent="0.25">
      <c r="A3" s="7" t="str">
        <f>ConsolEquity!A2</f>
        <v>Interim Financial Report For The Third Quarter</v>
      </c>
      <c r="B3" s="7"/>
      <c r="C3" s="8"/>
      <c r="D3" s="9"/>
      <c r="E3" s="9"/>
      <c r="F3" s="9"/>
    </row>
    <row r="4" spans="1:9" x14ac:dyDescent="0.25">
      <c r="A4" s="20" t="s">
        <v>101</v>
      </c>
      <c r="B4" s="18"/>
      <c r="C4" s="18"/>
      <c r="D4" s="18"/>
    </row>
    <row r="5" spans="1:9" x14ac:dyDescent="0.25">
      <c r="A5" s="20" t="str">
        <f>ConsolEquity!A4</f>
        <v>As at 30 September 2013</v>
      </c>
      <c r="B5" s="18"/>
      <c r="C5" s="18"/>
      <c r="D5" s="18"/>
    </row>
    <row r="6" spans="1:9" x14ac:dyDescent="0.25">
      <c r="H6" s="98" t="s">
        <v>68</v>
      </c>
      <c r="I6" s="98" t="s">
        <v>68</v>
      </c>
    </row>
    <row r="7" spans="1:9" x14ac:dyDescent="0.25">
      <c r="H7" s="119" t="s">
        <v>174</v>
      </c>
      <c r="I7" s="119" t="s">
        <v>173</v>
      </c>
    </row>
    <row r="8" spans="1:9" x14ac:dyDescent="0.25">
      <c r="H8" s="99" t="s">
        <v>0</v>
      </c>
      <c r="I8" s="99" t="s">
        <v>0</v>
      </c>
    </row>
    <row r="9" spans="1:9" x14ac:dyDescent="0.25">
      <c r="A9" s="1" t="s">
        <v>33</v>
      </c>
      <c r="D9" s="91"/>
      <c r="E9" s="91"/>
    </row>
    <row r="10" spans="1:9" ht="6" customHeight="1" x14ac:dyDescent="0.25">
      <c r="D10" s="91"/>
      <c r="E10" s="91"/>
    </row>
    <row r="11" spans="1:9" x14ac:dyDescent="0.25">
      <c r="A11" s="1" t="s">
        <v>34</v>
      </c>
      <c r="D11" s="91"/>
      <c r="E11" s="91"/>
      <c r="H11" s="82">
        <f>ConsolIncStatement!H26</f>
        <v>136785</v>
      </c>
      <c r="I11" s="83">
        <f>ConsolIncStatement!I26</f>
        <v>72017</v>
      </c>
    </row>
    <row r="12" spans="1:9" x14ac:dyDescent="0.25">
      <c r="A12" s="1" t="s">
        <v>35</v>
      </c>
      <c r="D12" s="91"/>
      <c r="E12" s="91"/>
      <c r="H12" s="82"/>
      <c r="I12" s="161"/>
    </row>
    <row r="13" spans="1:9" x14ac:dyDescent="0.25">
      <c r="A13" s="1" t="s">
        <v>64</v>
      </c>
      <c r="D13" s="91"/>
      <c r="E13" s="91"/>
      <c r="H13" s="82">
        <f>-13473-15094</f>
        <v>-28567</v>
      </c>
      <c r="I13" s="42">
        <v>15173</v>
      </c>
    </row>
    <row r="14" spans="1:9" x14ac:dyDescent="0.25">
      <c r="A14" s="1" t="s">
        <v>65</v>
      </c>
      <c r="D14" s="91"/>
      <c r="E14" s="91"/>
      <c r="H14" s="82">
        <f>-13043+143</f>
        <v>-12900</v>
      </c>
      <c r="I14" s="82">
        <v>-12310</v>
      </c>
    </row>
    <row r="15" spans="1:9" ht="6.75" customHeight="1" thickBot="1" x14ac:dyDescent="0.3">
      <c r="D15" s="91"/>
      <c r="E15" s="91"/>
      <c r="H15" s="162"/>
      <c r="I15" s="162"/>
    </row>
    <row r="16" spans="1:9" x14ac:dyDescent="0.25">
      <c r="A16" s="1" t="s">
        <v>36</v>
      </c>
      <c r="D16" s="91"/>
      <c r="E16" s="91"/>
      <c r="H16" s="48">
        <f>SUM(H11:H15)</f>
        <v>95318</v>
      </c>
      <c r="I16" s="83">
        <f>SUM(I11:I15)</f>
        <v>74880</v>
      </c>
    </row>
    <row r="17" spans="1:9" x14ac:dyDescent="0.25">
      <c r="A17" s="1" t="s">
        <v>66</v>
      </c>
      <c r="D17" s="91"/>
      <c r="E17" s="91"/>
      <c r="H17" s="48"/>
      <c r="I17" s="83"/>
    </row>
    <row r="18" spans="1:9" x14ac:dyDescent="0.25">
      <c r="A18" s="1" t="s">
        <v>133</v>
      </c>
      <c r="D18" s="91"/>
      <c r="E18" s="91"/>
      <c r="H18" s="48">
        <f>8481+3455</f>
        <v>11936</v>
      </c>
      <c r="I18" s="161">
        <v>-40039</v>
      </c>
    </row>
    <row r="19" spans="1:9" x14ac:dyDescent="0.25">
      <c r="A19" s="1" t="s">
        <v>134</v>
      </c>
      <c r="D19" s="91"/>
      <c r="E19" s="91"/>
      <c r="H19" s="48">
        <f>-8189-7</f>
        <v>-8196</v>
      </c>
      <c r="I19" s="161">
        <v>-5459</v>
      </c>
    </row>
    <row r="20" spans="1:9" x14ac:dyDescent="0.25">
      <c r="A20" s="1" t="s">
        <v>135</v>
      </c>
      <c r="B20" s="91"/>
      <c r="C20" s="91"/>
      <c r="D20" s="91"/>
      <c r="E20" s="91"/>
      <c r="H20" s="48">
        <v>13906</v>
      </c>
      <c r="I20" s="83">
        <v>18949</v>
      </c>
    </row>
    <row r="21" spans="1:9" x14ac:dyDescent="0.25">
      <c r="A21" s="1" t="s">
        <v>136</v>
      </c>
      <c r="D21" s="91"/>
      <c r="E21" s="91"/>
      <c r="H21" s="48">
        <v>-5381</v>
      </c>
      <c r="I21" s="83">
        <v>79</v>
      </c>
    </row>
    <row r="22" spans="1:9" ht="8.25" customHeight="1" thickBot="1" x14ac:dyDescent="0.3">
      <c r="D22" s="91"/>
      <c r="E22" s="91"/>
      <c r="H22" s="162"/>
      <c r="I22" s="163"/>
    </row>
    <row r="23" spans="1:9" x14ac:dyDescent="0.25">
      <c r="A23" s="1" t="s">
        <v>37</v>
      </c>
      <c r="D23" s="91"/>
      <c r="E23" s="91"/>
      <c r="H23" s="48">
        <f>SUM(H16:H22)</f>
        <v>107583</v>
      </c>
      <c r="I23" s="161">
        <f>SUM(I16:I22)</f>
        <v>48410</v>
      </c>
    </row>
    <row r="24" spans="1:9" x14ac:dyDescent="0.25">
      <c r="D24" s="91"/>
      <c r="E24" s="91"/>
      <c r="H24" s="48"/>
      <c r="I24" s="83"/>
    </row>
    <row r="25" spans="1:9" x14ac:dyDescent="0.25">
      <c r="A25" s="1" t="s">
        <v>38</v>
      </c>
      <c r="D25" s="91"/>
      <c r="E25" s="91"/>
      <c r="H25" s="48">
        <f>-382-144</f>
        <v>-526</v>
      </c>
      <c r="I25" s="83">
        <v>-554</v>
      </c>
    </row>
    <row r="26" spans="1:9" x14ac:dyDescent="0.25">
      <c r="A26" s="1" t="s">
        <v>39</v>
      </c>
      <c r="D26" s="91"/>
      <c r="E26" s="91"/>
      <c r="H26" s="48">
        <v>-14722</v>
      </c>
      <c r="I26" s="83">
        <v>-18032</v>
      </c>
    </row>
    <row r="27" spans="1:9" ht="8.25" customHeight="1" x14ac:dyDescent="0.25">
      <c r="D27" s="91"/>
      <c r="E27" s="91"/>
      <c r="H27" s="48"/>
      <c r="I27" s="83"/>
    </row>
    <row r="28" spans="1:9" ht="14.4" thickBot="1" x14ac:dyDescent="0.3">
      <c r="A28" s="1" t="s">
        <v>40</v>
      </c>
      <c r="D28" s="91"/>
      <c r="E28" s="91"/>
      <c r="H28" s="84">
        <f>SUM(H23:H26)</f>
        <v>92335</v>
      </c>
      <c r="I28" s="84">
        <f>SUM(I23:I26)</f>
        <v>29824</v>
      </c>
    </row>
    <row r="29" spans="1:9" x14ac:dyDescent="0.25">
      <c r="A29" s="1" t="s">
        <v>10</v>
      </c>
      <c r="D29" s="91"/>
      <c r="E29" s="91"/>
      <c r="H29" s="48"/>
      <c r="I29" s="83"/>
    </row>
    <row r="30" spans="1:9" x14ac:dyDescent="0.25">
      <c r="A30" s="1" t="s">
        <v>41</v>
      </c>
      <c r="D30" s="91"/>
      <c r="E30" s="91"/>
      <c r="H30" s="48"/>
      <c r="I30" s="83"/>
    </row>
    <row r="31" spans="1:9" x14ac:dyDescent="0.25">
      <c r="A31" s="1" t="s">
        <v>137</v>
      </c>
      <c r="D31" s="91"/>
      <c r="E31" s="91"/>
      <c r="H31" s="164">
        <v>-5992</v>
      </c>
      <c r="I31" s="83">
        <v>-5329</v>
      </c>
    </row>
    <row r="32" spans="1:9" x14ac:dyDescent="0.25">
      <c r="A32" s="1" t="s">
        <v>138</v>
      </c>
      <c r="D32" s="91"/>
      <c r="E32" s="91"/>
      <c r="H32" s="164">
        <v>-141</v>
      </c>
      <c r="I32" s="83">
        <v>-103</v>
      </c>
    </row>
    <row r="33" spans="1:10" x14ac:dyDescent="0.25">
      <c r="A33" s="1" t="s">
        <v>139</v>
      </c>
      <c r="D33" s="91"/>
      <c r="E33" s="91"/>
      <c r="H33" s="165">
        <v>0</v>
      </c>
      <c r="I33" s="83">
        <v>-50870</v>
      </c>
    </row>
    <row r="34" spans="1:10" x14ac:dyDescent="0.25">
      <c r="A34" s="1" t="s">
        <v>164</v>
      </c>
      <c r="D34" s="91"/>
      <c r="E34" s="91"/>
      <c r="H34" s="164">
        <v>83314</v>
      </c>
      <c r="I34" s="165">
        <v>0</v>
      </c>
    </row>
    <row r="35" spans="1:10" x14ac:dyDescent="0.25">
      <c r="A35" s="1" t="s">
        <v>140</v>
      </c>
      <c r="D35" s="91"/>
      <c r="E35" s="91"/>
      <c r="H35" s="164">
        <v>5727</v>
      </c>
      <c r="I35" s="83">
        <v>5901</v>
      </c>
    </row>
    <row r="36" spans="1:10" x14ac:dyDescent="0.25">
      <c r="A36" s="1" t="s">
        <v>141</v>
      </c>
      <c r="D36" s="91"/>
      <c r="E36" s="91"/>
      <c r="H36" s="164">
        <v>7359</v>
      </c>
      <c r="I36" s="83">
        <v>6521</v>
      </c>
    </row>
    <row r="37" spans="1:10" ht="14.25" customHeight="1" x14ac:dyDescent="0.25">
      <c r="A37" s="1" t="s">
        <v>67</v>
      </c>
      <c r="D37" s="91"/>
      <c r="E37" s="91"/>
      <c r="H37" s="48">
        <v>102</v>
      </c>
      <c r="I37" s="83">
        <v>186</v>
      </c>
    </row>
    <row r="38" spans="1:10" x14ac:dyDescent="0.25">
      <c r="D38" s="91"/>
      <c r="E38" s="91"/>
      <c r="H38" s="83"/>
      <c r="I38" s="83"/>
    </row>
    <row r="39" spans="1:10" ht="14.4" thickBot="1" x14ac:dyDescent="0.3">
      <c r="A39" s="1" t="s">
        <v>42</v>
      </c>
      <c r="D39" s="91"/>
      <c r="E39" s="91"/>
      <c r="H39" s="84">
        <f>SUM(H31:H38)</f>
        <v>90369</v>
      </c>
      <c r="I39" s="84">
        <f>SUM(I31:I38)</f>
        <v>-43694</v>
      </c>
    </row>
    <row r="40" spans="1:10" x14ac:dyDescent="0.25">
      <c r="D40" s="91"/>
      <c r="E40" s="91"/>
      <c r="H40" s="83"/>
      <c r="I40" s="83"/>
    </row>
    <row r="41" spans="1:10" x14ac:dyDescent="0.25">
      <c r="A41" s="1" t="s">
        <v>43</v>
      </c>
      <c r="D41" s="91"/>
      <c r="E41" s="91"/>
      <c r="H41" s="48"/>
      <c r="I41" s="83"/>
    </row>
    <row r="42" spans="1:10" x14ac:dyDescent="0.25">
      <c r="A42" s="1" t="s">
        <v>155</v>
      </c>
      <c r="D42" s="91"/>
      <c r="E42" s="91"/>
      <c r="H42" s="165">
        <v>-16209</v>
      </c>
      <c r="I42" s="83">
        <v>-16210</v>
      </c>
    </row>
    <row r="43" spans="1:10" ht="13.5" customHeight="1" x14ac:dyDescent="0.25">
      <c r="A43" s="1" t="s">
        <v>154</v>
      </c>
      <c r="D43" s="91"/>
      <c r="E43" s="91"/>
      <c r="H43" s="165">
        <v>-51</v>
      </c>
      <c r="I43" s="83">
        <v>-39</v>
      </c>
    </row>
    <row r="44" spans="1:10" x14ac:dyDescent="0.25">
      <c r="D44" s="91"/>
      <c r="E44" s="91"/>
      <c r="H44" s="48"/>
      <c r="I44" s="83"/>
    </row>
    <row r="45" spans="1:10" ht="14.4" thickBot="1" x14ac:dyDescent="0.3">
      <c r="A45" s="1" t="s">
        <v>44</v>
      </c>
      <c r="D45" s="91"/>
      <c r="E45" s="91"/>
      <c r="H45" s="166">
        <f>SUM(H42:H44)</f>
        <v>-16260</v>
      </c>
      <c r="I45" s="84">
        <f>SUM(I42:I44)</f>
        <v>-16249</v>
      </c>
    </row>
    <row r="46" spans="1:10" x14ac:dyDescent="0.25">
      <c r="D46" s="91"/>
      <c r="E46" s="91"/>
      <c r="H46" s="48"/>
      <c r="I46" s="83"/>
      <c r="J46" s="48"/>
    </row>
    <row r="47" spans="1:10" x14ac:dyDescent="0.25">
      <c r="A47" s="1" t="s">
        <v>45</v>
      </c>
      <c r="D47" s="91"/>
      <c r="E47" s="91"/>
      <c r="H47" s="48">
        <f>H28+H39+H45</f>
        <v>166444</v>
      </c>
      <c r="I47" s="48">
        <f>I28+I39+I45</f>
        <v>-30119</v>
      </c>
    </row>
    <row r="48" spans="1:10" x14ac:dyDescent="0.25">
      <c r="A48" s="11" t="s">
        <v>56</v>
      </c>
      <c r="D48" s="91"/>
      <c r="E48" s="91"/>
      <c r="H48" s="48">
        <f>11007+11647</f>
        <v>22654</v>
      </c>
      <c r="I48" s="83">
        <v>12479</v>
      </c>
    </row>
    <row r="49" spans="1:10" x14ac:dyDescent="0.25">
      <c r="A49" s="1" t="s">
        <v>57</v>
      </c>
      <c r="D49" s="91"/>
      <c r="E49" s="91"/>
      <c r="H49" s="48">
        <v>746910</v>
      </c>
      <c r="I49" s="83">
        <v>704999</v>
      </c>
    </row>
    <row r="50" spans="1:10" x14ac:dyDescent="0.25">
      <c r="D50" s="91"/>
      <c r="E50" s="91"/>
      <c r="H50" s="48"/>
      <c r="I50" s="83"/>
    </row>
    <row r="51" spans="1:10" ht="14.4" thickBot="1" x14ac:dyDescent="0.3">
      <c r="A51" s="1" t="s">
        <v>142</v>
      </c>
      <c r="D51" s="91"/>
      <c r="E51" s="91"/>
      <c r="H51" s="84">
        <f>SUM(H47:H50)</f>
        <v>936008</v>
      </c>
      <c r="I51" s="84">
        <f>SUM(I47:I50)</f>
        <v>687359</v>
      </c>
    </row>
    <row r="52" spans="1:10" x14ac:dyDescent="0.25">
      <c r="D52" s="91"/>
      <c r="E52" s="91"/>
      <c r="H52" s="167"/>
      <c r="I52" s="83"/>
    </row>
    <row r="53" spans="1:10" x14ac:dyDescent="0.25">
      <c r="A53" s="92" t="s">
        <v>60</v>
      </c>
      <c r="D53" s="91"/>
      <c r="E53" s="91"/>
      <c r="H53" s="167"/>
      <c r="I53" s="83"/>
    </row>
    <row r="54" spans="1:10" x14ac:dyDescent="0.25">
      <c r="A54" s="1" t="s">
        <v>143</v>
      </c>
      <c r="D54" s="91"/>
      <c r="E54" s="91"/>
      <c r="H54" s="167"/>
      <c r="I54" s="83"/>
    </row>
    <row r="55" spans="1:10" x14ac:dyDescent="0.25">
      <c r="A55" s="1" t="s">
        <v>144</v>
      </c>
      <c r="D55" s="91"/>
      <c r="E55" s="91"/>
      <c r="H55" s="168">
        <v>944990</v>
      </c>
      <c r="I55" s="83">
        <v>699329</v>
      </c>
    </row>
    <row r="56" spans="1:10" x14ac:dyDescent="0.25">
      <c r="A56" s="1" t="s">
        <v>145</v>
      </c>
      <c r="D56" s="91"/>
      <c r="E56" s="91"/>
      <c r="H56" s="168">
        <v>-8982</v>
      </c>
      <c r="I56" s="83">
        <v>-11970</v>
      </c>
      <c r="J56" s="48"/>
    </row>
    <row r="57" spans="1:10" ht="14.4" thickBot="1" x14ac:dyDescent="0.3">
      <c r="A57" s="93"/>
      <c r="B57" s="91"/>
      <c r="C57" s="91"/>
      <c r="D57" s="91"/>
      <c r="E57" s="91"/>
      <c r="H57" s="169">
        <f>SUM(H55:H56)</f>
        <v>936008</v>
      </c>
      <c r="I57" s="169">
        <f>SUM(I55:I56)</f>
        <v>687359</v>
      </c>
    </row>
    <row r="58" spans="1:10" x14ac:dyDescent="0.25">
      <c r="A58" s="93"/>
      <c r="B58" s="91"/>
      <c r="C58" s="91"/>
      <c r="D58" s="91"/>
      <c r="E58" s="91"/>
      <c r="H58" s="170"/>
      <c r="I58" s="97"/>
    </row>
    <row r="59" spans="1:10" x14ac:dyDescent="0.25">
      <c r="A59" s="187" t="s">
        <v>106</v>
      </c>
      <c r="B59" s="188"/>
      <c r="C59" s="188"/>
      <c r="D59" s="188"/>
      <c r="E59" s="188"/>
      <c r="F59" s="188"/>
      <c r="G59" s="188"/>
      <c r="H59" s="188"/>
      <c r="I59" s="189"/>
    </row>
    <row r="60" spans="1:10" x14ac:dyDescent="0.25">
      <c r="A60" s="190" t="s">
        <v>158</v>
      </c>
      <c r="B60" s="191"/>
      <c r="C60" s="191"/>
      <c r="D60" s="191"/>
      <c r="E60" s="191"/>
      <c r="F60" s="191"/>
      <c r="G60" s="191"/>
      <c r="H60" s="191"/>
      <c r="I60" s="192"/>
    </row>
    <row r="61" spans="1:10" x14ac:dyDescent="0.25">
      <c r="A61" s="186"/>
      <c r="B61" s="186"/>
      <c r="C61" s="186"/>
      <c r="D61" s="186"/>
      <c r="E61" s="186"/>
      <c r="F61" s="186"/>
      <c r="G61" s="186"/>
      <c r="H61" s="186"/>
      <c r="I61" s="186"/>
    </row>
    <row r="65" spans="7:9" x14ac:dyDescent="0.25">
      <c r="G65" s="62"/>
      <c r="H65" s="171"/>
      <c r="I65" s="171"/>
    </row>
    <row r="66" spans="7:9" x14ac:dyDescent="0.25">
      <c r="G66" s="53"/>
      <c r="H66" s="155"/>
      <c r="I66" s="156"/>
    </row>
    <row r="67" spans="7:9" x14ac:dyDescent="0.25">
      <c r="G67" s="53"/>
      <c r="H67" s="156"/>
      <c r="I67" s="156"/>
    </row>
    <row r="68" spans="7:9" x14ac:dyDescent="0.25">
      <c r="G68" s="53"/>
      <c r="H68" s="156"/>
      <c r="I68" s="156"/>
    </row>
    <row r="69" spans="7:9" x14ac:dyDescent="0.25">
      <c r="G69" s="53"/>
      <c r="H69" s="156"/>
      <c r="I69" s="155"/>
    </row>
    <row r="70" spans="7:9" x14ac:dyDescent="0.25">
      <c r="G70" s="49"/>
      <c r="H70" s="59"/>
      <c r="I70" s="49"/>
    </row>
    <row r="71" spans="7:9" x14ac:dyDescent="0.25">
      <c r="G71" s="77"/>
      <c r="H71" s="156"/>
      <c r="I71" s="172"/>
    </row>
    <row r="72" spans="7:9" x14ac:dyDescent="0.25">
      <c r="G72" s="77"/>
      <c r="H72" s="156"/>
      <c r="I72" s="172"/>
    </row>
    <row r="73" spans="7:9" x14ac:dyDescent="0.25">
      <c r="G73" s="53"/>
      <c r="H73" s="59"/>
      <c r="I73" s="59"/>
    </row>
    <row r="74" spans="7:9" x14ac:dyDescent="0.25">
      <c r="H74" s="2"/>
    </row>
    <row r="75" spans="7:9" x14ac:dyDescent="0.25">
      <c r="H75" s="2"/>
    </row>
    <row r="76" spans="7:9" x14ac:dyDescent="0.25">
      <c r="H76" s="2"/>
    </row>
    <row r="77" spans="7:9" x14ac:dyDescent="0.25">
      <c r="H77" s="2"/>
    </row>
    <row r="78" spans="7:9" x14ac:dyDescent="0.25">
      <c r="H78" s="2"/>
    </row>
    <row r="79" spans="7:9" x14ac:dyDescent="0.25">
      <c r="H79" s="2"/>
    </row>
    <row r="80" spans="7:9" x14ac:dyDescent="0.25">
      <c r="H80" s="2"/>
    </row>
    <row r="81" spans="8:8" x14ac:dyDescent="0.25">
      <c r="H81" s="2"/>
    </row>
    <row r="82" spans="8:8" x14ac:dyDescent="0.25">
      <c r="H82" s="2"/>
    </row>
    <row r="83" spans="8:8" x14ac:dyDescent="0.25">
      <c r="H83" s="2"/>
    </row>
    <row r="84" spans="8:8" x14ac:dyDescent="0.25">
      <c r="H84" s="2"/>
    </row>
    <row r="85" spans="8:8" x14ac:dyDescent="0.25">
      <c r="H85" s="2"/>
    </row>
    <row r="86" spans="8:8" x14ac:dyDescent="0.25">
      <c r="H86" s="2"/>
    </row>
    <row r="87" spans="8:8" x14ac:dyDescent="0.25">
      <c r="H87" s="2"/>
    </row>
    <row r="88" spans="8:8" x14ac:dyDescent="0.25">
      <c r="H88" s="2"/>
    </row>
    <row r="89" spans="8:8" x14ac:dyDescent="0.25">
      <c r="H89" s="2"/>
    </row>
    <row r="90" spans="8:8" x14ac:dyDescent="0.25">
      <c r="H90" s="2"/>
    </row>
    <row r="91" spans="8:8" x14ac:dyDescent="0.25">
      <c r="H91" s="2"/>
    </row>
    <row r="92" spans="8:8" x14ac:dyDescent="0.25">
      <c r="H92" s="2"/>
    </row>
    <row r="93" spans="8:8" x14ac:dyDescent="0.25">
      <c r="H93" s="2"/>
    </row>
    <row r="94" spans="8:8" x14ac:dyDescent="0.25">
      <c r="H94" s="2"/>
    </row>
    <row r="95" spans="8:8" x14ac:dyDescent="0.25">
      <c r="H95" s="2"/>
    </row>
    <row r="96" spans="8:8" x14ac:dyDescent="0.25">
      <c r="H96" s="2"/>
    </row>
    <row r="97" spans="8:8" x14ac:dyDescent="0.25">
      <c r="H97" s="2"/>
    </row>
    <row r="98" spans="8:8" x14ac:dyDescent="0.25">
      <c r="H98" s="2"/>
    </row>
    <row r="99" spans="8:8" x14ac:dyDescent="0.25">
      <c r="H99" s="2"/>
    </row>
    <row r="100" spans="8:8" x14ac:dyDescent="0.25">
      <c r="H100" s="2"/>
    </row>
    <row r="101" spans="8:8" x14ac:dyDescent="0.25">
      <c r="H101" s="2"/>
    </row>
    <row r="102" spans="8:8" x14ac:dyDescent="0.25">
      <c r="H102" s="2"/>
    </row>
    <row r="103" spans="8:8" x14ac:dyDescent="0.25">
      <c r="H103" s="2"/>
    </row>
    <row r="104" spans="8:8" x14ac:dyDescent="0.25">
      <c r="H104" s="2"/>
    </row>
    <row r="105" spans="8:8" x14ac:dyDescent="0.25">
      <c r="H105" s="2"/>
    </row>
    <row r="106" spans="8:8" x14ac:dyDescent="0.25">
      <c r="H106" s="2"/>
    </row>
    <row r="107" spans="8:8" x14ac:dyDescent="0.25">
      <c r="H107" s="2"/>
    </row>
    <row r="108" spans="8:8" x14ac:dyDescent="0.25">
      <c r="H108" s="2"/>
    </row>
    <row r="109" spans="8:8" x14ac:dyDescent="0.25">
      <c r="H109" s="2"/>
    </row>
    <row r="110" spans="8:8" x14ac:dyDescent="0.25">
      <c r="H110" s="2"/>
    </row>
    <row r="111" spans="8:8" x14ac:dyDescent="0.25">
      <c r="H111" s="2"/>
    </row>
    <row r="112" spans="8:8" x14ac:dyDescent="0.25">
      <c r="H112" s="2"/>
    </row>
    <row r="113" spans="8:8" x14ac:dyDescent="0.25">
      <c r="H113" s="2"/>
    </row>
    <row r="114" spans="8:8" x14ac:dyDescent="0.25">
      <c r="H114" s="2"/>
    </row>
    <row r="115" spans="8:8" x14ac:dyDescent="0.25">
      <c r="H115" s="2"/>
    </row>
    <row r="116" spans="8:8" x14ac:dyDescent="0.25">
      <c r="H116" s="2"/>
    </row>
    <row r="117" spans="8:8" x14ac:dyDescent="0.25">
      <c r="H117" s="2"/>
    </row>
    <row r="118" spans="8:8" x14ac:dyDescent="0.25">
      <c r="H118" s="2"/>
    </row>
    <row r="119" spans="8:8" x14ac:dyDescent="0.25">
      <c r="H119" s="2"/>
    </row>
    <row r="120" spans="8:8" x14ac:dyDescent="0.25">
      <c r="H120" s="2"/>
    </row>
    <row r="121" spans="8:8" x14ac:dyDescent="0.25">
      <c r="H121" s="2"/>
    </row>
    <row r="122" spans="8:8" x14ac:dyDescent="0.25">
      <c r="H122" s="2"/>
    </row>
    <row r="123" spans="8:8" x14ac:dyDescent="0.25">
      <c r="H123" s="2"/>
    </row>
    <row r="124" spans="8:8" x14ac:dyDescent="0.25">
      <c r="H124" s="2"/>
    </row>
    <row r="125" spans="8:8" x14ac:dyDescent="0.25">
      <c r="H125" s="2"/>
    </row>
    <row r="126" spans="8:8" x14ac:dyDescent="0.25">
      <c r="H126" s="2"/>
    </row>
    <row r="127" spans="8:8" x14ac:dyDescent="0.25">
      <c r="H127" s="2"/>
    </row>
    <row r="128" spans="8:8" x14ac:dyDescent="0.25">
      <c r="H128" s="2"/>
    </row>
    <row r="129" spans="8:8" x14ac:dyDescent="0.25">
      <c r="H129" s="2"/>
    </row>
    <row r="130" spans="8:8" x14ac:dyDescent="0.25">
      <c r="H130" s="2"/>
    </row>
    <row r="131" spans="8:8" x14ac:dyDescent="0.25">
      <c r="H131" s="2"/>
    </row>
    <row r="132" spans="8:8" x14ac:dyDescent="0.25">
      <c r="H132" s="2"/>
    </row>
    <row r="133" spans="8:8" x14ac:dyDescent="0.25">
      <c r="H133" s="2"/>
    </row>
    <row r="134" spans="8:8" x14ac:dyDescent="0.25">
      <c r="H134" s="2"/>
    </row>
    <row r="135" spans="8:8" x14ac:dyDescent="0.25">
      <c r="H135" s="2"/>
    </row>
    <row r="136" spans="8:8" x14ac:dyDescent="0.25">
      <c r="H136" s="2"/>
    </row>
    <row r="137" spans="8:8" x14ac:dyDescent="0.25">
      <c r="H137" s="2"/>
    </row>
    <row r="138" spans="8:8" x14ac:dyDescent="0.25">
      <c r="H138" s="2"/>
    </row>
    <row r="139" spans="8:8" x14ac:dyDescent="0.25">
      <c r="H139" s="2"/>
    </row>
    <row r="140" spans="8:8" x14ac:dyDescent="0.25">
      <c r="H140" s="2"/>
    </row>
    <row r="141" spans="8:8" x14ac:dyDescent="0.25">
      <c r="H141" s="2"/>
    </row>
    <row r="142" spans="8:8" x14ac:dyDescent="0.25">
      <c r="H142" s="2"/>
    </row>
    <row r="143" spans="8:8" x14ac:dyDescent="0.25">
      <c r="H143" s="2"/>
    </row>
    <row r="144" spans="8:8" x14ac:dyDescent="0.25">
      <c r="H144" s="2"/>
    </row>
    <row r="145" spans="8:8" x14ac:dyDescent="0.25">
      <c r="H145" s="2"/>
    </row>
    <row r="146" spans="8:8" x14ac:dyDescent="0.25">
      <c r="H146" s="2"/>
    </row>
    <row r="147" spans="8:8" x14ac:dyDescent="0.25">
      <c r="H147" s="2"/>
    </row>
    <row r="148" spans="8:8" x14ac:dyDescent="0.25">
      <c r="H148" s="2"/>
    </row>
    <row r="149" spans="8:8" x14ac:dyDescent="0.25">
      <c r="H149" s="2"/>
    </row>
    <row r="150" spans="8:8" x14ac:dyDescent="0.25">
      <c r="H150" s="2"/>
    </row>
    <row r="151" spans="8:8" x14ac:dyDescent="0.25">
      <c r="H151" s="2"/>
    </row>
    <row r="152" spans="8:8" x14ac:dyDescent="0.25">
      <c r="H152" s="2"/>
    </row>
    <row r="153" spans="8:8" x14ac:dyDescent="0.25">
      <c r="H153" s="2"/>
    </row>
    <row r="154" spans="8:8" x14ac:dyDescent="0.25">
      <c r="H154" s="2"/>
    </row>
    <row r="155" spans="8:8" x14ac:dyDescent="0.25">
      <c r="H155" s="2"/>
    </row>
    <row r="156" spans="8:8" x14ac:dyDescent="0.25">
      <c r="H156" s="2"/>
    </row>
    <row r="157" spans="8:8" x14ac:dyDescent="0.25">
      <c r="H157" s="2"/>
    </row>
    <row r="158" spans="8:8" x14ac:dyDescent="0.25">
      <c r="H158" s="2"/>
    </row>
    <row r="159" spans="8:8" x14ac:dyDescent="0.25">
      <c r="H159" s="2"/>
    </row>
    <row r="160" spans="8:8" x14ac:dyDescent="0.25">
      <c r="H160" s="2"/>
    </row>
    <row r="161" spans="8:8" x14ac:dyDescent="0.25">
      <c r="H161" s="2"/>
    </row>
    <row r="162" spans="8:8" x14ac:dyDescent="0.25">
      <c r="H162" s="2"/>
    </row>
    <row r="163" spans="8:8" x14ac:dyDescent="0.25">
      <c r="H163" s="2"/>
    </row>
    <row r="164" spans="8:8" x14ac:dyDescent="0.25">
      <c r="H164" s="2"/>
    </row>
    <row r="165" spans="8:8" x14ac:dyDescent="0.25">
      <c r="H165" s="2"/>
    </row>
    <row r="166" spans="8:8" x14ac:dyDescent="0.25">
      <c r="H166" s="2"/>
    </row>
    <row r="167" spans="8:8" x14ac:dyDescent="0.25">
      <c r="H167" s="2"/>
    </row>
    <row r="168" spans="8:8" x14ac:dyDescent="0.25">
      <c r="H168" s="2"/>
    </row>
    <row r="169" spans="8:8" x14ac:dyDescent="0.25">
      <c r="H169" s="2"/>
    </row>
    <row r="170" spans="8:8" x14ac:dyDescent="0.25">
      <c r="H170" s="2"/>
    </row>
    <row r="171" spans="8:8" x14ac:dyDescent="0.25">
      <c r="H171" s="2"/>
    </row>
    <row r="172" spans="8:8" x14ac:dyDescent="0.25">
      <c r="H172" s="2"/>
    </row>
    <row r="173" spans="8:8" x14ac:dyDescent="0.25">
      <c r="H173" s="2"/>
    </row>
    <row r="174" spans="8:8" x14ac:dyDescent="0.25">
      <c r="H174" s="2"/>
    </row>
    <row r="175" spans="8:8" x14ac:dyDescent="0.25">
      <c r="H175" s="2"/>
    </row>
    <row r="176" spans="8:8" x14ac:dyDescent="0.25">
      <c r="H176" s="2"/>
    </row>
    <row r="177" spans="8:8" x14ac:dyDescent="0.25">
      <c r="H177" s="2"/>
    </row>
    <row r="178" spans="8:8" x14ac:dyDescent="0.25">
      <c r="H178" s="2"/>
    </row>
    <row r="179" spans="8:8" x14ac:dyDescent="0.25">
      <c r="H179" s="2"/>
    </row>
    <row r="180" spans="8:8" x14ac:dyDescent="0.25">
      <c r="H180" s="2"/>
    </row>
    <row r="181" spans="8:8" x14ac:dyDescent="0.25">
      <c r="H181" s="2"/>
    </row>
    <row r="182" spans="8:8" x14ac:dyDescent="0.25">
      <c r="H182" s="2"/>
    </row>
    <row r="183" spans="8:8" x14ac:dyDescent="0.25">
      <c r="H183" s="2"/>
    </row>
    <row r="184" spans="8:8" x14ac:dyDescent="0.25">
      <c r="H184" s="2"/>
    </row>
    <row r="185" spans="8:8" x14ac:dyDescent="0.25">
      <c r="H185" s="2"/>
    </row>
    <row r="186" spans="8:8" x14ac:dyDescent="0.25">
      <c r="H186" s="2"/>
    </row>
    <row r="187" spans="8:8" x14ac:dyDescent="0.25">
      <c r="H187" s="2"/>
    </row>
    <row r="188" spans="8:8" x14ac:dyDescent="0.25">
      <c r="H188" s="2"/>
    </row>
    <row r="189" spans="8:8" x14ac:dyDescent="0.25">
      <c r="H189" s="2"/>
    </row>
    <row r="190" spans="8:8" x14ac:dyDescent="0.25">
      <c r="H190" s="2"/>
    </row>
    <row r="191" spans="8:8" x14ac:dyDescent="0.25">
      <c r="H191" s="2"/>
    </row>
    <row r="192" spans="8:8" x14ac:dyDescent="0.25">
      <c r="H192" s="2"/>
    </row>
    <row r="193" spans="8:8" x14ac:dyDescent="0.25">
      <c r="H193" s="2"/>
    </row>
    <row r="194" spans="8:8" x14ac:dyDescent="0.25">
      <c r="H194" s="2"/>
    </row>
    <row r="195" spans="8:8" x14ac:dyDescent="0.25">
      <c r="H195" s="2"/>
    </row>
    <row r="196" spans="8:8" x14ac:dyDescent="0.25">
      <c r="H196" s="2"/>
    </row>
    <row r="197" spans="8:8" x14ac:dyDescent="0.25">
      <c r="H197" s="2"/>
    </row>
    <row r="198" spans="8:8" x14ac:dyDescent="0.25">
      <c r="H198" s="2"/>
    </row>
    <row r="199" spans="8:8" x14ac:dyDescent="0.25">
      <c r="H199" s="2"/>
    </row>
    <row r="200" spans="8:8" x14ac:dyDescent="0.25">
      <c r="H200" s="2"/>
    </row>
    <row r="201" spans="8:8" x14ac:dyDescent="0.25">
      <c r="H201" s="2"/>
    </row>
    <row r="202" spans="8:8" x14ac:dyDescent="0.25">
      <c r="H202" s="2"/>
    </row>
    <row r="203" spans="8:8" x14ac:dyDescent="0.25">
      <c r="H203" s="2"/>
    </row>
    <row r="204" spans="8:8" x14ac:dyDescent="0.25">
      <c r="H204" s="2"/>
    </row>
    <row r="205" spans="8:8" x14ac:dyDescent="0.25">
      <c r="H205" s="2"/>
    </row>
    <row r="206" spans="8:8" x14ac:dyDescent="0.25">
      <c r="H206" s="2"/>
    </row>
    <row r="207" spans="8:8" x14ac:dyDescent="0.25">
      <c r="H207" s="2"/>
    </row>
    <row r="208" spans="8:8" x14ac:dyDescent="0.25">
      <c r="H208" s="2"/>
    </row>
    <row r="209" spans="8:8" x14ac:dyDescent="0.25">
      <c r="H209" s="2"/>
    </row>
    <row r="210" spans="8:8" x14ac:dyDescent="0.25">
      <c r="H210" s="2"/>
    </row>
    <row r="211" spans="8:8" x14ac:dyDescent="0.25">
      <c r="H211" s="2"/>
    </row>
    <row r="212" spans="8:8" x14ac:dyDescent="0.25">
      <c r="H212" s="2"/>
    </row>
    <row r="213" spans="8:8" x14ac:dyDescent="0.25">
      <c r="H213" s="2"/>
    </row>
    <row r="214" spans="8:8" x14ac:dyDescent="0.25">
      <c r="H214" s="2"/>
    </row>
    <row r="215" spans="8:8" x14ac:dyDescent="0.25">
      <c r="H215" s="2"/>
    </row>
    <row r="216" spans="8:8" x14ac:dyDescent="0.25">
      <c r="H216" s="2"/>
    </row>
    <row r="217" spans="8:8" x14ac:dyDescent="0.25">
      <c r="H217" s="2"/>
    </row>
    <row r="218" spans="8:8" x14ac:dyDescent="0.25">
      <c r="H218" s="2"/>
    </row>
    <row r="219" spans="8:8" x14ac:dyDescent="0.25">
      <c r="H219" s="2"/>
    </row>
    <row r="220" spans="8:8" x14ac:dyDescent="0.25">
      <c r="H220" s="2"/>
    </row>
    <row r="221" spans="8:8" x14ac:dyDescent="0.25">
      <c r="H221" s="2"/>
    </row>
    <row r="222" spans="8:8" x14ac:dyDescent="0.25">
      <c r="H222" s="2"/>
    </row>
    <row r="223" spans="8:8" x14ac:dyDescent="0.25">
      <c r="H223" s="2"/>
    </row>
    <row r="224" spans="8:8" x14ac:dyDescent="0.25">
      <c r="H224" s="2"/>
    </row>
    <row r="225" spans="8:8" x14ac:dyDescent="0.25">
      <c r="H225" s="2"/>
    </row>
    <row r="226" spans="8:8" x14ac:dyDescent="0.25">
      <c r="H226" s="2"/>
    </row>
    <row r="227" spans="8:8" x14ac:dyDescent="0.25">
      <c r="H227" s="2"/>
    </row>
    <row r="228" spans="8:8" x14ac:dyDescent="0.25">
      <c r="H228" s="2"/>
    </row>
    <row r="229" spans="8:8" x14ac:dyDescent="0.25">
      <c r="H229" s="2"/>
    </row>
    <row r="230" spans="8:8" x14ac:dyDescent="0.25">
      <c r="H230" s="2"/>
    </row>
    <row r="231" spans="8:8" x14ac:dyDescent="0.25">
      <c r="H231" s="2"/>
    </row>
    <row r="232" spans="8:8" x14ac:dyDescent="0.25">
      <c r="H232" s="2"/>
    </row>
    <row r="233" spans="8:8" x14ac:dyDescent="0.25">
      <c r="H233" s="2"/>
    </row>
    <row r="234" spans="8:8" x14ac:dyDescent="0.25">
      <c r="H234" s="2"/>
    </row>
    <row r="235" spans="8:8" x14ac:dyDescent="0.25">
      <c r="H235" s="2"/>
    </row>
    <row r="236" spans="8:8" x14ac:dyDescent="0.25">
      <c r="H236" s="2"/>
    </row>
    <row r="237" spans="8:8" x14ac:dyDescent="0.25">
      <c r="H237" s="2"/>
    </row>
    <row r="238" spans="8:8" x14ac:dyDescent="0.25">
      <c r="H238" s="2"/>
    </row>
    <row r="239" spans="8:8" x14ac:dyDescent="0.25">
      <c r="H239" s="2"/>
    </row>
    <row r="240" spans="8:8" x14ac:dyDescent="0.25">
      <c r="H240" s="2"/>
    </row>
    <row r="241" spans="8:8" x14ac:dyDescent="0.25">
      <c r="H241" s="2"/>
    </row>
    <row r="242" spans="8:8" x14ac:dyDescent="0.25">
      <c r="H242" s="2"/>
    </row>
    <row r="243" spans="8:8" x14ac:dyDescent="0.25">
      <c r="H243" s="2"/>
    </row>
    <row r="244" spans="8:8" x14ac:dyDescent="0.25">
      <c r="H244" s="2"/>
    </row>
    <row r="245" spans="8:8" x14ac:dyDescent="0.25">
      <c r="H245" s="2"/>
    </row>
    <row r="246" spans="8:8" x14ac:dyDescent="0.25">
      <c r="H246" s="2"/>
    </row>
    <row r="247" spans="8:8" x14ac:dyDescent="0.25">
      <c r="H247" s="2"/>
    </row>
    <row r="248" spans="8:8" x14ac:dyDescent="0.25">
      <c r="H248" s="2"/>
    </row>
    <row r="249" spans="8:8" x14ac:dyDescent="0.25">
      <c r="H249" s="2"/>
    </row>
    <row r="250" spans="8:8" x14ac:dyDescent="0.25">
      <c r="H250" s="2"/>
    </row>
    <row r="251" spans="8:8" x14ac:dyDescent="0.25">
      <c r="H251" s="2"/>
    </row>
    <row r="252" spans="8:8" x14ac:dyDescent="0.25">
      <c r="H252" s="2"/>
    </row>
    <row r="253" spans="8:8" x14ac:dyDescent="0.25">
      <c r="H253" s="2"/>
    </row>
    <row r="254" spans="8:8" x14ac:dyDescent="0.25">
      <c r="H254" s="2"/>
    </row>
    <row r="255" spans="8:8" x14ac:dyDescent="0.25">
      <c r="H255" s="2"/>
    </row>
    <row r="256" spans="8:8" x14ac:dyDescent="0.25">
      <c r="H256" s="2"/>
    </row>
    <row r="257" spans="8:8" x14ac:dyDescent="0.25">
      <c r="H257" s="2"/>
    </row>
    <row r="258" spans="8:8" x14ac:dyDescent="0.25">
      <c r="H258" s="2"/>
    </row>
    <row r="259" spans="8:8" x14ac:dyDescent="0.25">
      <c r="H259" s="2"/>
    </row>
    <row r="260" spans="8:8" x14ac:dyDescent="0.25">
      <c r="H260" s="2"/>
    </row>
    <row r="261" spans="8:8" x14ac:dyDescent="0.25">
      <c r="H261" s="2"/>
    </row>
    <row r="262" spans="8:8" x14ac:dyDescent="0.25">
      <c r="H262" s="2"/>
    </row>
    <row r="263" spans="8:8" x14ac:dyDescent="0.25">
      <c r="H263" s="2"/>
    </row>
    <row r="264" spans="8:8" x14ac:dyDescent="0.25">
      <c r="H264" s="2"/>
    </row>
    <row r="265" spans="8:8" x14ac:dyDescent="0.25">
      <c r="H265" s="2"/>
    </row>
    <row r="266" spans="8:8" x14ac:dyDescent="0.25">
      <c r="H266" s="2"/>
    </row>
    <row r="267" spans="8:8" x14ac:dyDescent="0.25">
      <c r="H267" s="2"/>
    </row>
    <row r="268" spans="8:8" x14ac:dyDescent="0.25">
      <c r="H268" s="2"/>
    </row>
    <row r="269" spans="8:8" x14ac:dyDescent="0.25">
      <c r="H269" s="2"/>
    </row>
    <row r="270" spans="8:8" x14ac:dyDescent="0.25">
      <c r="H270" s="2"/>
    </row>
    <row r="271" spans="8:8" x14ac:dyDescent="0.25">
      <c r="H271" s="2"/>
    </row>
    <row r="272" spans="8:8" x14ac:dyDescent="0.25">
      <c r="H272" s="2"/>
    </row>
    <row r="273" spans="8:8" x14ac:dyDescent="0.25">
      <c r="H273" s="2"/>
    </row>
    <row r="274" spans="8:8" x14ac:dyDescent="0.25">
      <c r="H274" s="2"/>
    </row>
    <row r="275" spans="8:8" x14ac:dyDescent="0.25">
      <c r="H275" s="2"/>
    </row>
    <row r="276" spans="8:8" x14ac:dyDescent="0.25">
      <c r="H276" s="2"/>
    </row>
    <row r="277" spans="8:8" x14ac:dyDescent="0.25">
      <c r="H277" s="2"/>
    </row>
    <row r="278" spans="8:8" x14ac:dyDescent="0.25">
      <c r="H278" s="2"/>
    </row>
    <row r="279" spans="8:8" x14ac:dyDescent="0.25">
      <c r="H279" s="2"/>
    </row>
    <row r="280" spans="8:8" x14ac:dyDescent="0.25">
      <c r="H280" s="2"/>
    </row>
    <row r="281" spans="8:8" x14ac:dyDescent="0.25">
      <c r="H281" s="2"/>
    </row>
    <row r="282" spans="8:8" x14ac:dyDescent="0.25">
      <c r="H282" s="2"/>
    </row>
    <row r="283" spans="8:8" x14ac:dyDescent="0.25">
      <c r="H283" s="2"/>
    </row>
    <row r="284" spans="8:8" x14ac:dyDescent="0.25">
      <c r="H284" s="2"/>
    </row>
    <row r="285" spans="8:8" x14ac:dyDescent="0.25">
      <c r="H285" s="2"/>
    </row>
    <row r="286" spans="8:8" x14ac:dyDescent="0.25">
      <c r="H286" s="2"/>
    </row>
    <row r="287" spans="8:8" x14ac:dyDescent="0.25">
      <c r="H287" s="2"/>
    </row>
    <row r="288" spans="8:8" x14ac:dyDescent="0.25">
      <c r="H288" s="2"/>
    </row>
    <row r="289" spans="8:8" x14ac:dyDescent="0.25">
      <c r="H289" s="2"/>
    </row>
    <row r="290" spans="8:8" x14ac:dyDescent="0.25">
      <c r="H290" s="2"/>
    </row>
    <row r="291" spans="8:8" x14ac:dyDescent="0.25">
      <c r="H291" s="2"/>
    </row>
    <row r="292" spans="8:8" x14ac:dyDescent="0.25">
      <c r="H292" s="2"/>
    </row>
    <row r="293" spans="8:8" x14ac:dyDescent="0.25">
      <c r="H293" s="2"/>
    </row>
    <row r="294" spans="8:8" x14ac:dyDescent="0.25">
      <c r="H294" s="2"/>
    </row>
    <row r="295" spans="8:8" x14ac:dyDescent="0.25">
      <c r="H295" s="2"/>
    </row>
    <row r="296" spans="8:8" x14ac:dyDescent="0.25">
      <c r="H296" s="2"/>
    </row>
    <row r="297" spans="8:8" x14ac:dyDescent="0.25">
      <c r="H297" s="2"/>
    </row>
    <row r="298" spans="8:8" x14ac:dyDescent="0.25">
      <c r="H298" s="2"/>
    </row>
    <row r="299" spans="8:8" x14ac:dyDescent="0.25">
      <c r="H299" s="2"/>
    </row>
    <row r="300" spans="8:8" x14ac:dyDescent="0.25">
      <c r="H300" s="2"/>
    </row>
    <row r="301" spans="8:8" x14ac:dyDescent="0.25">
      <c r="H301" s="2"/>
    </row>
    <row r="302" spans="8:8" x14ac:dyDescent="0.25">
      <c r="H302" s="2"/>
    </row>
    <row r="303" spans="8:8" x14ac:dyDescent="0.25">
      <c r="H303" s="2"/>
    </row>
    <row r="304" spans="8:8" x14ac:dyDescent="0.25">
      <c r="H304" s="2"/>
    </row>
    <row r="305" spans="8:8" x14ac:dyDescent="0.25">
      <c r="H305" s="2"/>
    </row>
    <row r="306" spans="8:8" x14ac:dyDescent="0.25">
      <c r="H306" s="2"/>
    </row>
    <row r="307" spans="8:8" x14ac:dyDescent="0.25">
      <c r="H307" s="2"/>
    </row>
    <row r="308" spans="8:8" x14ac:dyDescent="0.25">
      <c r="H308" s="2"/>
    </row>
    <row r="309" spans="8:8" x14ac:dyDescent="0.25">
      <c r="H309" s="2"/>
    </row>
    <row r="310" spans="8:8" x14ac:dyDescent="0.25">
      <c r="H310" s="2"/>
    </row>
    <row r="311" spans="8:8" x14ac:dyDescent="0.25">
      <c r="H311" s="2"/>
    </row>
    <row r="312" spans="8:8" x14ac:dyDescent="0.25">
      <c r="H312" s="2"/>
    </row>
    <row r="313" spans="8:8" x14ac:dyDescent="0.25">
      <c r="H313" s="2"/>
    </row>
    <row r="314" spans="8:8" x14ac:dyDescent="0.25">
      <c r="H314" s="2"/>
    </row>
    <row r="315" spans="8:8" x14ac:dyDescent="0.25">
      <c r="H315" s="2"/>
    </row>
    <row r="316" spans="8:8" x14ac:dyDescent="0.25">
      <c r="H316" s="2"/>
    </row>
    <row r="317" spans="8:8" x14ac:dyDescent="0.25">
      <c r="H317" s="2"/>
    </row>
    <row r="318" spans="8:8" x14ac:dyDescent="0.25">
      <c r="H318" s="2"/>
    </row>
    <row r="319" spans="8:8" x14ac:dyDescent="0.25">
      <c r="H319" s="2"/>
    </row>
    <row r="320" spans="8:8" x14ac:dyDescent="0.25">
      <c r="H320" s="2"/>
    </row>
    <row r="321" spans="8:8" x14ac:dyDescent="0.25">
      <c r="H321" s="2"/>
    </row>
    <row r="322" spans="8:8" x14ac:dyDescent="0.25">
      <c r="H322" s="2"/>
    </row>
    <row r="323" spans="8:8" x14ac:dyDescent="0.25">
      <c r="H323" s="2"/>
    </row>
    <row r="324" spans="8:8" x14ac:dyDescent="0.25">
      <c r="H324" s="2"/>
    </row>
    <row r="325" spans="8:8" x14ac:dyDescent="0.25">
      <c r="H325" s="2"/>
    </row>
    <row r="326" spans="8:8" x14ac:dyDescent="0.25">
      <c r="H326" s="2"/>
    </row>
    <row r="327" spans="8:8" x14ac:dyDescent="0.25">
      <c r="H327" s="2"/>
    </row>
    <row r="328" spans="8:8" x14ac:dyDescent="0.25">
      <c r="H328" s="2"/>
    </row>
    <row r="329" spans="8:8" x14ac:dyDescent="0.25">
      <c r="H329" s="2"/>
    </row>
    <row r="330" spans="8:8" x14ac:dyDescent="0.25">
      <c r="H330" s="2"/>
    </row>
    <row r="331" spans="8:8" x14ac:dyDescent="0.25">
      <c r="H331" s="2"/>
    </row>
    <row r="332" spans="8:8" x14ac:dyDescent="0.25">
      <c r="H332" s="2"/>
    </row>
    <row r="333" spans="8:8" x14ac:dyDescent="0.25">
      <c r="H333" s="2"/>
    </row>
    <row r="334" spans="8:8" x14ac:dyDescent="0.25">
      <c r="H334" s="2"/>
    </row>
    <row r="335" spans="8:8" x14ac:dyDescent="0.25">
      <c r="H335" s="2"/>
    </row>
    <row r="336" spans="8:8" x14ac:dyDescent="0.25">
      <c r="H336" s="2"/>
    </row>
    <row r="337" spans="8:8" x14ac:dyDescent="0.25">
      <c r="H337" s="2"/>
    </row>
    <row r="338" spans="8:8" x14ac:dyDescent="0.25">
      <c r="H338" s="2"/>
    </row>
    <row r="339" spans="8:8" x14ac:dyDescent="0.25">
      <c r="H339" s="2"/>
    </row>
    <row r="340" spans="8:8" x14ac:dyDescent="0.25">
      <c r="H340" s="2"/>
    </row>
    <row r="341" spans="8:8" x14ac:dyDescent="0.25">
      <c r="H341" s="2"/>
    </row>
    <row r="342" spans="8:8" x14ac:dyDescent="0.25">
      <c r="H342" s="2"/>
    </row>
    <row r="343" spans="8:8" x14ac:dyDescent="0.25">
      <c r="H343" s="2"/>
    </row>
    <row r="344" spans="8:8" x14ac:dyDescent="0.25">
      <c r="H344" s="2"/>
    </row>
    <row r="345" spans="8:8" x14ac:dyDescent="0.25">
      <c r="H345" s="2"/>
    </row>
    <row r="346" spans="8:8" x14ac:dyDescent="0.25">
      <c r="H346" s="2"/>
    </row>
    <row r="347" spans="8:8" x14ac:dyDescent="0.25">
      <c r="H347" s="2"/>
    </row>
    <row r="348" spans="8:8" x14ac:dyDescent="0.25">
      <c r="H348" s="2"/>
    </row>
    <row r="349" spans="8:8" x14ac:dyDescent="0.25">
      <c r="H349" s="2"/>
    </row>
    <row r="350" spans="8:8" x14ac:dyDescent="0.25">
      <c r="H350" s="2"/>
    </row>
    <row r="351" spans="8:8" x14ac:dyDescent="0.25">
      <c r="H351" s="2"/>
    </row>
    <row r="352" spans="8:8" x14ac:dyDescent="0.25">
      <c r="H352" s="2"/>
    </row>
    <row r="353" spans="8:8" x14ac:dyDescent="0.25">
      <c r="H353" s="2"/>
    </row>
    <row r="354" spans="8:8" x14ac:dyDescent="0.25">
      <c r="H354" s="2"/>
    </row>
    <row r="355" spans="8:8" x14ac:dyDescent="0.25">
      <c r="H355" s="2"/>
    </row>
    <row r="356" spans="8:8" x14ac:dyDescent="0.25">
      <c r="H356" s="2"/>
    </row>
    <row r="357" spans="8:8" x14ac:dyDescent="0.25">
      <c r="H357" s="2"/>
    </row>
    <row r="358" spans="8:8" x14ac:dyDescent="0.25">
      <c r="H358" s="2"/>
    </row>
    <row r="359" spans="8:8" x14ac:dyDescent="0.25">
      <c r="H359" s="2"/>
    </row>
    <row r="360" spans="8:8" x14ac:dyDescent="0.25">
      <c r="H360" s="2"/>
    </row>
    <row r="361" spans="8:8" x14ac:dyDescent="0.25">
      <c r="H361" s="2"/>
    </row>
    <row r="362" spans="8:8" x14ac:dyDescent="0.25">
      <c r="H362" s="2"/>
    </row>
    <row r="363" spans="8:8" x14ac:dyDescent="0.25">
      <c r="H363" s="2"/>
    </row>
    <row r="364" spans="8:8" x14ac:dyDescent="0.25">
      <c r="H364" s="2"/>
    </row>
    <row r="365" spans="8:8" x14ac:dyDescent="0.25">
      <c r="H365" s="2"/>
    </row>
    <row r="366" spans="8:8" x14ac:dyDescent="0.25">
      <c r="H366" s="2"/>
    </row>
    <row r="367" spans="8:8" x14ac:dyDescent="0.25">
      <c r="H367" s="2"/>
    </row>
    <row r="368" spans="8:8" x14ac:dyDescent="0.25">
      <c r="H368" s="2"/>
    </row>
    <row r="369" spans="8:8" x14ac:dyDescent="0.25">
      <c r="H369" s="2"/>
    </row>
    <row r="370" spans="8:8" x14ac:dyDescent="0.25">
      <c r="H370" s="2"/>
    </row>
    <row r="371" spans="8:8" x14ac:dyDescent="0.25">
      <c r="H371" s="2"/>
    </row>
    <row r="372" spans="8:8" x14ac:dyDescent="0.25">
      <c r="H372" s="2"/>
    </row>
    <row r="373" spans="8:8" x14ac:dyDescent="0.25">
      <c r="H373" s="2"/>
    </row>
    <row r="374" spans="8:8" x14ac:dyDescent="0.25">
      <c r="H374" s="2"/>
    </row>
    <row r="375" spans="8:8" x14ac:dyDescent="0.25">
      <c r="H375" s="2"/>
    </row>
    <row r="376" spans="8:8" x14ac:dyDescent="0.25">
      <c r="H376" s="2"/>
    </row>
    <row r="377" spans="8:8" x14ac:dyDescent="0.25">
      <c r="H377" s="2"/>
    </row>
    <row r="378" spans="8:8" x14ac:dyDescent="0.25">
      <c r="H378" s="2"/>
    </row>
    <row r="379" spans="8:8" x14ac:dyDescent="0.25">
      <c r="H379" s="2"/>
    </row>
    <row r="380" spans="8:8" x14ac:dyDescent="0.25">
      <c r="H380" s="2"/>
    </row>
    <row r="381" spans="8:8" x14ac:dyDescent="0.25">
      <c r="H381" s="2"/>
    </row>
    <row r="382" spans="8:8" x14ac:dyDescent="0.25">
      <c r="H382" s="2"/>
    </row>
    <row r="383" spans="8:8" x14ac:dyDescent="0.25">
      <c r="H383" s="2"/>
    </row>
    <row r="384" spans="8:8" x14ac:dyDescent="0.25">
      <c r="H384" s="2"/>
    </row>
    <row r="385" spans="8:8" x14ac:dyDescent="0.25">
      <c r="H385" s="2"/>
    </row>
    <row r="386" spans="8:8" x14ac:dyDescent="0.25">
      <c r="H386" s="2"/>
    </row>
    <row r="387" spans="8:8" x14ac:dyDescent="0.25">
      <c r="H387" s="2"/>
    </row>
    <row r="388" spans="8:8" x14ac:dyDescent="0.25">
      <c r="H388" s="2"/>
    </row>
    <row r="389" spans="8:8" x14ac:dyDescent="0.25">
      <c r="H389" s="2"/>
    </row>
    <row r="390" spans="8:8" x14ac:dyDescent="0.25">
      <c r="H390" s="2"/>
    </row>
  </sheetData>
  <mergeCells count="3">
    <mergeCell ref="A59:I59"/>
    <mergeCell ref="A60:I60"/>
    <mergeCell ref="A61:I61"/>
  </mergeCells>
  <phoneticPr fontId="10" type="noConversion"/>
  <pageMargins left="0.74803149599999996" right="0.49803149600000002" top="0.734251969" bottom="0.484251969" header="0.511811023622047" footer="0.511811023622047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ConsolBalanceSheet</vt:lpstr>
      <vt:lpstr>ConsolIncStatement</vt:lpstr>
      <vt:lpstr>ConsolEquity</vt:lpstr>
      <vt:lpstr>ConsolCashFlow</vt:lpstr>
      <vt:lpstr>EPS</vt:lpstr>
      <vt:lpstr>ConsolBalanceSheet!Print_Area</vt:lpstr>
      <vt:lpstr>ConsolCashFlow!Print_Area</vt:lpstr>
      <vt:lpstr>ConsolEquity!Print_Area</vt:lpstr>
      <vt:lpstr>ConsolIncStatement!Print_Area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reuson</dc:creator>
  <cp:lastModifiedBy>Weelee</cp:lastModifiedBy>
  <cp:lastPrinted>2013-11-26T05:09:53Z</cp:lastPrinted>
  <dcterms:created xsi:type="dcterms:W3CDTF">2002-11-10T14:09:50Z</dcterms:created>
  <dcterms:modified xsi:type="dcterms:W3CDTF">2013-11-27T05:05:07Z</dcterms:modified>
</cp:coreProperties>
</file>